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 SABADO" sheetId="16" r:id="rId12"/>
    <sheet name="TODOS GROSS" sheetId="15" state="hidden" r:id="rId13"/>
    <sheet name="HORA DOMINGO" sheetId="17" r:id="rId14"/>
  </sheets>
  <calcPr calcId="125725"/>
</workbook>
</file>

<file path=xl/calcChain.xml><?xml version="1.0" encoding="utf-8"?>
<calcChain xmlns="http://schemas.openxmlformats.org/spreadsheetml/2006/main">
  <c r="E36" i="14"/>
  <c r="D36"/>
  <c r="C36"/>
  <c r="B36"/>
  <c r="A3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D41" i="13"/>
  <c r="D17"/>
  <c r="C17"/>
  <c r="B17"/>
  <c r="A17"/>
  <c r="F14" i="10"/>
  <c r="F13"/>
  <c r="F10" i="9"/>
  <c r="Q29" i="4"/>
  <c r="Q20" i="8"/>
  <c r="Q19"/>
  <c r="Q18"/>
  <c r="Q17"/>
  <c r="Q16"/>
  <c r="Q15"/>
  <c r="Q14"/>
  <c r="Q13"/>
  <c r="Q12"/>
  <c r="Q11"/>
  <c r="Q30" i="5"/>
  <c r="Q29"/>
  <c r="Q28"/>
  <c r="Q27"/>
  <c r="Q26"/>
  <c r="Q20"/>
  <c r="Q19"/>
  <c r="Q18"/>
  <c r="Q17"/>
  <c r="Q16"/>
  <c r="Q15"/>
  <c r="Q14"/>
  <c r="Q13"/>
  <c r="Q12"/>
  <c r="Q11"/>
  <c r="Q10"/>
  <c r="Q28" i="4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26" i="1"/>
  <c r="Q25"/>
  <c r="Q24"/>
  <c r="Q23"/>
  <c r="Q22"/>
  <c r="Q21"/>
  <c r="Q16"/>
  <c r="Q15"/>
  <c r="Q14"/>
  <c r="Q13"/>
  <c r="Q12"/>
  <c r="Q11"/>
  <c r="K16" i="5"/>
  <c r="L16" s="1"/>
  <c r="D48" i="13"/>
  <c r="C48"/>
  <c r="B48"/>
  <c r="A48"/>
  <c r="D47"/>
  <c r="C47"/>
  <c r="B47"/>
  <c r="A47"/>
  <c r="K13" i="8"/>
  <c r="L13" s="1"/>
  <c r="G13"/>
  <c r="N13" s="1"/>
  <c r="L12"/>
  <c r="K12"/>
  <c r="G12"/>
  <c r="N12" s="1"/>
  <c r="F16" i="10"/>
  <c r="F18"/>
  <c r="H13" i="8" l="1"/>
  <c r="M13" s="1"/>
  <c r="H12"/>
  <c r="M12" s="1"/>
  <c r="I76" i="17" l="1"/>
  <c r="I75"/>
  <c r="I74"/>
  <c r="I72"/>
  <c r="I71"/>
  <c r="I70"/>
  <c r="I69"/>
  <c r="I68"/>
  <c r="I67"/>
  <c r="I65"/>
  <c r="I64"/>
  <c r="I62"/>
  <c r="I59"/>
  <c r="I58"/>
  <c r="I57"/>
  <c r="I56"/>
  <c r="I55"/>
  <c r="I54"/>
  <c r="I53"/>
  <c r="I51"/>
  <c r="I50"/>
  <c r="I49"/>
  <c r="I48"/>
  <c r="I47"/>
  <c r="I45"/>
  <c r="I44"/>
  <c r="I43"/>
  <c r="I42"/>
  <c r="I41"/>
  <c r="I40"/>
  <c r="I38"/>
  <c r="I37"/>
  <c r="I36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J34" s="1"/>
  <c r="F13" i="9"/>
  <c r="F19"/>
  <c r="F22"/>
  <c r="F17"/>
  <c r="F15"/>
  <c r="F24"/>
  <c r="F29"/>
  <c r="F20" i="10"/>
  <c r="F17"/>
  <c r="F21"/>
  <c r="J75" i="17" l="1"/>
  <c r="J76" s="1"/>
  <c r="H48" i="13"/>
  <c r="H47"/>
  <c r="H42"/>
  <c r="H41"/>
  <c r="D40"/>
  <c r="H36"/>
  <c r="H35"/>
  <c r="H30"/>
  <c r="H29"/>
  <c r="H24"/>
  <c r="H23"/>
  <c r="H18"/>
  <c r="K25" i="1"/>
  <c r="G23"/>
  <c r="H23" s="1"/>
  <c r="K22"/>
  <c r="L22" s="1"/>
  <c r="G22"/>
  <c r="H22" s="1"/>
  <c r="F22" i="13"/>
  <c r="D22"/>
  <c r="D16"/>
  <c r="L20" i="8"/>
  <c r="K20"/>
  <c r="G20"/>
  <c r="H20" s="1"/>
  <c r="L18"/>
  <c r="K18"/>
  <c r="H18"/>
  <c r="G18"/>
  <c r="K19"/>
  <c r="L19" s="1"/>
  <c r="G17"/>
  <c r="K16"/>
  <c r="G15"/>
  <c r="H15" s="1"/>
  <c r="K17"/>
  <c r="L17" s="1"/>
  <c r="H19"/>
  <c r="G19"/>
  <c r="K15"/>
  <c r="L15" s="1"/>
  <c r="H16"/>
  <c r="G16"/>
  <c r="K14"/>
  <c r="L14" s="1"/>
  <c r="G14"/>
  <c r="H14" s="1"/>
  <c r="F46" i="13"/>
  <c r="K11" i="8"/>
  <c r="F45" i="13" s="1"/>
  <c r="G11" i="8"/>
  <c r="E45" i="13" s="1"/>
  <c r="K26" i="5"/>
  <c r="L26" s="1"/>
  <c r="G26"/>
  <c r="K30"/>
  <c r="L30" s="1"/>
  <c r="G29"/>
  <c r="K28"/>
  <c r="L28" s="1"/>
  <c r="G28"/>
  <c r="K29"/>
  <c r="L29" s="1"/>
  <c r="G30"/>
  <c r="K27"/>
  <c r="L27" s="1"/>
  <c r="G27"/>
  <c r="E40" i="13" s="1"/>
  <c r="G17" i="5"/>
  <c r="G12"/>
  <c r="K20"/>
  <c r="L20" s="1"/>
  <c r="G20"/>
  <c r="K19"/>
  <c r="L19" s="1"/>
  <c r="G18"/>
  <c r="K15"/>
  <c r="L15" s="1"/>
  <c r="G14"/>
  <c r="K17"/>
  <c r="L17" s="1"/>
  <c r="G16"/>
  <c r="N16" s="1"/>
  <c r="K18"/>
  <c r="L18" s="1"/>
  <c r="G15"/>
  <c r="H15" s="1"/>
  <c r="K12"/>
  <c r="L12" s="1"/>
  <c r="K14"/>
  <c r="L14" s="1"/>
  <c r="G13"/>
  <c r="K11"/>
  <c r="L11" s="1"/>
  <c r="G10"/>
  <c r="K13"/>
  <c r="L13" s="1"/>
  <c r="G11"/>
  <c r="K10"/>
  <c r="L10" s="1"/>
  <c r="G19"/>
  <c r="E33" i="13" s="1"/>
  <c r="K29" i="4"/>
  <c r="L29" s="1"/>
  <c r="K27"/>
  <c r="L27" s="1"/>
  <c r="G24"/>
  <c r="H24" s="1"/>
  <c r="K28"/>
  <c r="L28" s="1"/>
  <c r="G27"/>
  <c r="K24"/>
  <c r="L24" s="1"/>
  <c r="G20"/>
  <c r="K25"/>
  <c r="L25" s="1"/>
  <c r="G18"/>
  <c r="K26"/>
  <c r="L26" s="1"/>
  <c r="G19"/>
  <c r="H19" s="1"/>
  <c r="K21"/>
  <c r="L21" s="1"/>
  <c r="G15"/>
  <c r="K22"/>
  <c r="L22" s="1"/>
  <c r="G28"/>
  <c r="H28" s="1"/>
  <c r="K20"/>
  <c r="L20" s="1"/>
  <c r="G25"/>
  <c r="K19"/>
  <c r="L19" s="1"/>
  <c r="G14"/>
  <c r="K18"/>
  <c r="L18" s="1"/>
  <c r="G21"/>
  <c r="K15"/>
  <c r="L15" s="1"/>
  <c r="G22"/>
  <c r="K17"/>
  <c r="L17" s="1"/>
  <c r="G12"/>
  <c r="K16"/>
  <c r="L16" s="1"/>
  <c r="G10"/>
  <c r="H10" s="1"/>
  <c r="K14"/>
  <c r="L14" s="1"/>
  <c r="G26"/>
  <c r="H26" s="1"/>
  <c r="K23"/>
  <c r="L23" s="1"/>
  <c r="G13"/>
  <c r="K12"/>
  <c r="G17"/>
  <c r="H17" s="1"/>
  <c r="K13"/>
  <c r="L13" s="1"/>
  <c r="G16"/>
  <c r="K10"/>
  <c r="L10" s="1"/>
  <c r="G23"/>
  <c r="H23" s="1"/>
  <c r="K11"/>
  <c r="L11" s="1"/>
  <c r="G11"/>
  <c r="E27" i="13" s="1"/>
  <c r="K27" i="1"/>
  <c r="L27" s="1"/>
  <c r="G27"/>
  <c r="K28"/>
  <c r="L28" s="1"/>
  <c r="G28"/>
  <c r="K26"/>
  <c r="L26" s="1"/>
  <c r="G24"/>
  <c r="K24"/>
  <c r="L24" s="1"/>
  <c r="G21"/>
  <c r="K23"/>
  <c r="L23" s="1"/>
  <c r="G26"/>
  <c r="K21"/>
  <c r="L21" s="1"/>
  <c r="G25"/>
  <c r="N21" s="1"/>
  <c r="L25"/>
  <c r="K11"/>
  <c r="L11" s="1"/>
  <c r="K16"/>
  <c r="L16" s="1"/>
  <c r="G14"/>
  <c r="K14"/>
  <c r="H14"/>
  <c r="G16"/>
  <c r="K15"/>
  <c r="L15" s="1"/>
  <c r="G15"/>
  <c r="K13"/>
  <c r="L13" s="1"/>
  <c r="G12"/>
  <c r="K12"/>
  <c r="F16" i="13" s="1"/>
  <c r="G11" i="1"/>
  <c r="E16" i="13" s="1"/>
  <c r="F21" l="1"/>
  <c r="N23" i="1"/>
  <c r="G16" i="13"/>
  <c r="N28" i="1"/>
  <c r="N13" i="4"/>
  <c r="N15" i="1"/>
  <c r="N16" i="8"/>
  <c r="N17"/>
  <c r="N20"/>
  <c r="M18"/>
  <c r="M20"/>
  <c r="N27" i="1"/>
  <c r="N19" i="8"/>
  <c r="M14"/>
  <c r="N15"/>
  <c r="H17" i="5"/>
  <c r="H14"/>
  <c r="N19"/>
  <c r="N15"/>
  <c r="N23" i="4"/>
  <c r="N27"/>
  <c r="N26" i="1"/>
  <c r="N24"/>
  <c r="N14"/>
  <c r="N14" i="5"/>
  <c r="N12"/>
  <c r="N12" i="4"/>
  <c r="N17"/>
  <c r="N18"/>
  <c r="N20"/>
  <c r="N21"/>
  <c r="N25"/>
  <c r="N14"/>
  <c r="E28" i="13"/>
  <c r="N15" i="4"/>
  <c r="N19"/>
  <c r="N24"/>
  <c r="E46" i="13"/>
  <c r="G46" s="1"/>
  <c r="L11" i="8"/>
  <c r="G45" i="13"/>
  <c r="H11" i="8"/>
  <c r="N11"/>
  <c r="N26" i="5"/>
  <c r="F39" i="13"/>
  <c r="E39"/>
  <c r="F40"/>
  <c r="G40" s="1"/>
  <c r="N13" i="5"/>
  <c r="F34" i="13"/>
  <c r="H11" i="5"/>
  <c r="E34" i="13"/>
  <c r="F33"/>
  <c r="G33" s="1"/>
  <c r="F27"/>
  <c r="G27" s="1"/>
  <c r="F28"/>
  <c r="M10" i="4"/>
  <c r="N11"/>
  <c r="E21" i="13"/>
  <c r="G21" s="1"/>
  <c r="N22" i="1"/>
  <c r="N25"/>
  <c r="E22" i="13"/>
  <c r="G22" s="1"/>
  <c r="N12" i="1"/>
  <c r="F15" i="13"/>
  <c r="N14" i="8"/>
  <c r="H17"/>
  <c r="M19" s="1"/>
  <c r="M15"/>
  <c r="M17"/>
  <c r="L16"/>
  <c r="M16" s="1"/>
  <c r="N18"/>
  <c r="H26" i="5"/>
  <c r="M26" s="1"/>
  <c r="N10"/>
  <c r="H13"/>
  <c r="N18"/>
  <c r="H20"/>
  <c r="N27"/>
  <c r="N28"/>
  <c r="N11"/>
  <c r="N17"/>
  <c r="N30"/>
  <c r="N20"/>
  <c r="N29"/>
  <c r="H27"/>
  <c r="M27" s="1"/>
  <c r="H28"/>
  <c r="M28" s="1"/>
  <c r="H29"/>
  <c r="M29" s="1"/>
  <c r="H30"/>
  <c r="M30" s="1"/>
  <c r="H19"/>
  <c r="H10"/>
  <c r="H16"/>
  <c r="H18"/>
  <c r="H12"/>
  <c r="N10" i="4"/>
  <c r="H13"/>
  <c r="M23" s="1"/>
  <c r="H22"/>
  <c r="M22" s="1"/>
  <c r="N22"/>
  <c r="H20"/>
  <c r="M24" s="1"/>
  <c r="H16"/>
  <c r="M13" s="1"/>
  <c r="N16"/>
  <c r="H14"/>
  <c r="M14" s="1"/>
  <c r="N26"/>
  <c r="N28"/>
  <c r="H11"/>
  <c r="M11" s="1"/>
  <c r="L12"/>
  <c r="M26"/>
  <c r="M19"/>
  <c r="H12"/>
  <c r="M17" s="1"/>
  <c r="H21"/>
  <c r="H25"/>
  <c r="M20" s="1"/>
  <c r="H15"/>
  <c r="H18"/>
  <c r="H27"/>
  <c r="M28" s="1"/>
  <c r="H24" i="1"/>
  <c r="H27"/>
  <c r="M27" s="1"/>
  <c r="H21"/>
  <c r="H28"/>
  <c r="M28" s="1"/>
  <c r="H26"/>
  <c r="M23" s="1"/>
  <c r="M22"/>
  <c r="H25"/>
  <c r="M21" s="1"/>
  <c r="L12"/>
  <c r="L14"/>
  <c r="M14" s="1"/>
  <c r="N16"/>
  <c r="H12"/>
  <c r="H15"/>
  <c r="M15" s="1"/>
  <c r="H16"/>
  <c r="M16" s="1"/>
  <c r="M16" i="4" l="1"/>
  <c r="M18" i="5"/>
  <c r="M16"/>
  <c r="M20"/>
  <c r="M10"/>
  <c r="M14"/>
  <c r="M21" i="4"/>
  <c r="M25"/>
  <c r="M26" i="1"/>
  <c r="M13" i="5"/>
  <c r="M11"/>
  <c r="M15"/>
  <c r="M12"/>
  <c r="M17"/>
  <c r="M19"/>
  <c r="M12" i="4"/>
  <c r="M27"/>
  <c r="M18"/>
  <c r="M15"/>
  <c r="G28" i="13"/>
  <c r="M25" i="1"/>
  <c r="M24"/>
  <c r="M11" i="8"/>
  <c r="G39" i="13"/>
  <c r="G34"/>
  <c r="M12" i="1"/>
  <c r="J32" i="16"/>
  <c r="I32"/>
  <c r="I31"/>
  <c r="I30"/>
  <c r="I29"/>
  <c r="I28"/>
  <c r="I27"/>
  <c r="I26"/>
  <c r="I25"/>
  <c r="I24"/>
  <c r="I23"/>
  <c r="I21"/>
  <c r="I19"/>
  <c r="I18"/>
  <c r="I17"/>
  <c r="I16"/>
  <c r="I15"/>
  <c r="I14"/>
  <c r="I13"/>
  <c r="I12"/>
  <c r="I11"/>
  <c r="I10"/>
  <c r="F11" i="6" l="1"/>
  <c r="F10"/>
  <c r="F32" i="7"/>
  <c r="F29"/>
  <c r="F30"/>
  <c r="F28"/>
  <c r="F27"/>
  <c r="F31"/>
  <c r="F12"/>
  <c r="F18"/>
  <c r="F15"/>
  <c r="F16"/>
  <c r="F20"/>
  <c r="F19"/>
  <c r="F14"/>
  <c r="F22"/>
  <c r="F21"/>
  <c r="F13"/>
  <c r="F17"/>
  <c r="F10"/>
  <c r="F11"/>
  <c r="F44" i="9"/>
  <c r="F43"/>
  <c r="F40"/>
  <c r="F42"/>
  <c r="F39"/>
  <c r="F38"/>
  <c r="F41"/>
  <c r="F36"/>
  <c r="F37"/>
  <c r="F16"/>
  <c r="F14"/>
  <c r="F20"/>
  <c r="F12"/>
  <c r="F18"/>
  <c r="F23"/>
  <c r="F21"/>
  <c r="F25"/>
  <c r="F28"/>
  <c r="F26"/>
  <c r="F27"/>
  <c r="F30"/>
  <c r="F11"/>
  <c r="F9"/>
  <c r="F28" i="10"/>
  <c r="F27"/>
  <c r="F30"/>
  <c r="F29"/>
  <c r="F12"/>
  <c r="F15"/>
  <c r="F10"/>
  <c r="G13" i="1"/>
  <c r="H13" l="1"/>
  <c r="M13" s="1"/>
  <c r="N13"/>
  <c r="N11"/>
  <c r="E15" i="13"/>
  <c r="G15" s="1"/>
  <c r="H11" i="1"/>
  <c r="M11" s="1"/>
  <c r="A1" i="7" l="1"/>
  <c r="C41" i="13"/>
  <c r="B41"/>
  <c r="A41"/>
  <c r="F36" i="14" l="1"/>
  <c r="D70"/>
  <c r="B70"/>
  <c r="A70"/>
  <c r="E48"/>
  <c r="D48"/>
  <c r="C48"/>
  <c r="B48"/>
  <c r="A48"/>
  <c r="F22" i="10" l="1"/>
  <c r="F19"/>
  <c r="F48" i="14"/>
  <c r="F42"/>
  <c r="F30"/>
  <c r="F24"/>
  <c r="F18"/>
  <c r="F11" i="10"/>
  <c r="D46" i="13" l="1"/>
  <c r="C46"/>
  <c r="B46"/>
  <c r="A46"/>
  <c r="D45"/>
  <c r="C45"/>
  <c r="B45"/>
  <c r="A45"/>
  <c r="D69" i="14" l="1"/>
  <c r="B69"/>
  <c r="A69"/>
  <c r="D68"/>
  <c r="B68"/>
  <c r="A68"/>
  <c r="D67"/>
  <c r="B67"/>
  <c r="A67"/>
  <c r="E47" l="1"/>
  <c r="E35"/>
  <c r="D35"/>
  <c r="C35"/>
  <c r="B35"/>
  <c r="A35"/>
  <c r="W12" i="9"/>
  <c r="W11"/>
  <c r="V12"/>
  <c r="V11"/>
  <c r="U12"/>
  <c r="U11"/>
  <c r="F12" i="14" l="1"/>
  <c r="E41" l="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2" i="7" l="1"/>
  <c r="A2" i="9"/>
  <c r="A1"/>
  <c r="A1" i="5"/>
  <c r="A2"/>
  <c r="A6"/>
  <c r="D52" i="14" l="1"/>
  <c r="B52"/>
  <c r="A52"/>
  <c r="A5" i="13" l="1"/>
  <c r="A5" i="8" l="1"/>
  <c r="A5" i="5"/>
  <c r="A5" i="4"/>
  <c r="C40" i="13" l="1"/>
  <c r="B40"/>
  <c r="A40"/>
  <c r="D39"/>
  <c r="C39"/>
  <c r="B39"/>
  <c r="A39"/>
  <c r="A37"/>
  <c r="A34" l="1"/>
  <c r="B34"/>
  <c r="C34"/>
  <c r="D34"/>
  <c r="D47" i="14" l="1"/>
  <c r="C47"/>
  <c r="B47"/>
  <c r="A47"/>
  <c r="A45"/>
  <c r="A22" l="1"/>
  <c r="A20"/>
  <c r="A14"/>
  <c r="A10"/>
  <c r="A8"/>
  <c r="A6"/>
  <c r="A3"/>
  <c r="A2"/>
  <c r="C22" i="13" l="1"/>
  <c r="B22"/>
  <c r="A22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A16"/>
  <c r="B16"/>
  <c r="C16"/>
  <c r="A25"/>
  <c r="A27"/>
  <c r="B27"/>
  <c r="C27"/>
  <c r="D27"/>
  <c r="A28"/>
  <c r="B28"/>
  <c r="C28"/>
  <c r="D28"/>
  <c r="A33"/>
  <c r="B33"/>
  <c r="C33"/>
  <c r="D33"/>
  <c r="A43"/>
  <c r="A1" i="12"/>
  <c r="A2"/>
  <c r="A6"/>
  <c r="A1" i="10"/>
  <c r="A2"/>
  <c r="A1" i="8"/>
  <c r="A2"/>
  <c r="A6"/>
  <c r="A1" i="4"/>
  <c r="A2"/>
  <c r="A6"/>
</calcChain>
</file>

<file path=xl/sharedStrings.xml><?xml version="1.0" encoding="utf-8"?>
<sst xmlns="http://schemas.openxmlformats.org/spreadsheetml/2006/main" count="1166" uniqueCount="282">
  <si>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</si>
  <si>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</si>
  <si>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</si>
  <si>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</si>
  <si>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</si>
  <si>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</si>
  <si>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</si>
  <si>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</si>
  <si>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</si>
  <si>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</si>
  <si>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</si>
  <si>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</si>
  <si>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</si>
  <si>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</si>
  <si>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</si>
  <si>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</si>
  <si>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</si>
  <si>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</si>
  <si>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</si>
  <si>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</si>
  <si>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</si>
  <si>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</si>
  <si>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</si>
  <si>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</si>
  <si>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</si>
  <si>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</si>
  <si>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</si>
  <si>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</si>
  <si>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</si>
  <si>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</si>
  <si>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</si>
  <si>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GOLFISTAS INTEGRADOS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</si>
  <si>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</si>
  <si>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</si>
  <si>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</si>
  <si>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</si>
  <si>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</si>
  <si>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</si>
  <si>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CABALLEROS JUVENILES (Clases 97- 98- 99- 00 - 01 - 02 y 03)</t>
  </si>
  <si>
    <t>CABALLEROS MENORES (Clases 04 - 05 y 06)</t>
  </si>
  <si>
    <t>DAMAS MENORES DE 15 AÑOS (Clases 07 Y POSTERIORES)</t>
  </si>
  <si>
    <t>GOLF CLUB</t>
  </si>
  <si>
    <t>VILLA GESELL</t>
  </si>
  <si>
    <t>CUATRO VUELTAS DE 9 HOYOS MEDAL PLAY</t>
  </si>
  <si>
    <t>SABADO 28 Y DOMINGO 29 DE MAYO DE 2022</t>
  </si>
  <si>
    <t>DOMINGO 29 DE MAYO DE 2022</t>
  </si>
  <si>
    <t>MICHELINI RAMIRO</t>
  </si>
  <si>
    <t>TGC</t>
  </si>
  <si>
    <t>BRISIGHELLI LUCA</t>
  </si>
  <si>
    <t>CMDP</t>
  </si>
  <si>
    <t>MORUA CARIAC MATEO</t>
  </si>
  <si>
    <t>SPGC</t>
  </si>
  <si>
    <t>ACUÑA TOBIAS</t>
  </si>
  <si>
    <t>EVTGC</t>
  </si>
  <si>
    <t>FERNANDEZ FRANCISCO</t>
  </si>
  <si>
    <t>ROMERO GONZALO</t>
  </si>
  <si>
    <t>GCD</t>
  </si>
  <si>
    <t>GERBINO ARAUJO THIAGO VALENTIN</t>
  </si>
  <si>
    <t>ELICHIRIBEHETY RICARDO JUAN</t>
  </si>
  <si>
    <t>MDPGC</t>
  </si>
  <si>
    <t>ACTIS JUAN CRUZ</t>
  </si>
  <si>
    <t>LABARTHE JOAQUIN</t>
  </si>
  <si>
    <t>NGC</t>
  </si>
  <si>
    <t>LARREGAIN GABRIEL</t>
  </si>
  <si>
    <t>PRIOLETTO SANTIAGO</t>
  </si>
  <si>
    <t>TOBLER SANTIAGO</t>
  </si>
  <si>
    <t>ROMERA LUCAS</t>
  </si>
  <si>
    <t>CABRERA IÑAQUI</t>
  </si>
  <si>
    <t>LPSA</t>
  </si>
  <si>
    <t>LUCHETTA VALENTIN</t>
  </si>
  <si>
    <t>PEREZ SANTANDREA FERMIN</t>
  </si>
  <si>
    <t>MOIONI DANTE</t>
  </si>
  <si>
    <t>LEOFANTI DANTE SALVADOR</t>
  </si>
  <si>
    <t>SALANITRO TOMAS</t>
  </si>
  <si>
    <t>SALVI BENICIO</t>
  </si>
  <si>
    <t>GOTI JULIO</t>
  </si>
  <si>
    <t>BERCHOT TOMAS</t>
  </si>
  <si>
    <t>ORTALE FELIPE</t>
  </si>
  <si>
    <t>REPETTO JUAN CRUZ</t>
  </si>
  <si>
    <t>SAFE FRANCO</t>
  </si>
  <si>
    <t>CSCPGB</t>
  </si>
  <si>
    <t>GIMENEZ QUIROGA GONZALO</t>
  </si>
  <si>
    <t>MORUA CARIAC SANTIAGO</t>
  </si>
  <si>
    <t>SARASOLA JOSE MANUEL</t>
  </si>
  <si>
    <t>CRUZ COSME</t>
  </si>
  <si>
    <t>VIALI NEWEN</t>
  </si>
  <si>
    <t>ZANETTA MAXIMO</t>
  </si>
  <si>
    <t>VGGC</t>
  </si>
  <si>
    <t>JENKINS STEVE</t>
  </si>
  <si>
    <t>SALVI SANTINO</t>
  </si>
  <si>
    <t>TOBLER GONZALO</t>
  </si>
  <si>
    <t>PATTI NICOLAS</t>
  </si>
  <si>
    <t>PALENCIA EMILIO</t>
  </si>
  <si>
    <t>LEOFANTI RENZO</t>
  </si>
  <si>
    <t>DURINGER BENJAMIN</t>
  </si>
  <si>
    <t>LANDI AGUSTIN</t>
  </si>
  <si>
    <t>JARQUE FELIPE</t>
  </si>
  <si>
    <t>MONTES JOAQUIN</t>
  </si>
  <si>
    <t>GOTI MIGUEL</t>
  </si>
  <si>
    <t>RAMPEZZOTTI BARTOLOME</t>
  </si>
  <si>
    <t>HAUQUI JUAN IGNACIO</t>
  </si>
  <si>
    <t>PROBICITO IGNACIO</t>
  </si>
  <si>
    <t>VIALI MARTIN</t>
  </si>
  <si>
    <t>JUAREZ GOÑI FRANCISCO</t>
  </si>
  <si>
    <t>SARASOLA FEDERICO</t>
  </si>
  <si>
    <t>OLIVERI CATERINA</t>
  </si>
  <si>
    <t>SERRES SCHEFFER JOSEFINA</t>
  </si>
  <si>
    <t>POLITA NUÑEZ MAITE</t>
  </si>
  <si>
    <t>OLIVERI ANGELINA</t>
  </si>
  <si>
    <t>MARTIN IARA</t>
  </si>
  <si>
    <t>ARANO ROCIO</t>
  </si>
  <si>
    <t>RAMPOLDI SARA ALESSIA</t>
  </si>
  <si>
    <t>DAMAS JUVENILES Y MENORES</t>
  </si>
  <si>
    <t>LEON CAMPOS IARA</t>
  </si>
  <si>
    <t>STIER RENATA</t>
  </si>
  <si>
    <t>ACHEN ALDANA</t>
  </si>
  <si>
    <t>DANIEL KATJA</t>
  </si>
  <si>
    <t>DEPREZ UMMA</t>
  </si>
  <si>
    <t>JENKINS UMA</t>
  </si>
  <si>
    <t>VILLA GESELL GLF CLUB</t>
  </si>
  <si>
    <t>SABADO 28 DE MAYO DE 2022</t>
  </si>
  <si>
    <r>
      <t xml:space="preserve">6° FECHA DEL RANKING DE MENORES CON HANDICAP - </t>
    </r>
    <r>
      <rPr>
        <b/>
        <sz val="9"/>
        <color theme="3"/>
        <rFont val="Arial"/>
        <family val="2"/>
      </rPr>
      <t>DOS VUELTAS DE 9 HOYOS MEDAL PLAY -</t>
    </r>
  </si>
  <si>
    <t>par  damas  y caballeros  :  36  +  36  =  72</t>
  </si>
  <si>
    <t>HORA DE SALIDA 10 HS.</t>
  </si>
  <si>
    <t>TODAS LAS CATEGORIAS DE DAMAS Y CABALLEROS</t>
  </si>
  <si>
    <t>HOYO 1</t>
  </si>
  <si>
    <t>HOYO 2</t>
  </si>
  <si>
    <t>HOYO 3</t>
  </si>
  <si>
    <t>HOYO 4</t>
  </si>
  <si>
    <t xml:space="preserve">ERRECART GIMENA </t>
  </si>
  <si>
    <t>HOYO 5</t>
  </si>
  <si>
    <t>HOYO 6</t>
  </si>
  <si>
    <t>HOYO 7</t>
  </si>
  <si>
    <t>HOYO 8</t>
  </si>
  <si>
    <t>HOYO 9</t>
  </si>
  <si>
    <t>HOYO 10</t>
  </si>
  <si>
    <t>HOYO 11</t>
  </si>
  <si>
    <t>HOYO 12</t>
  </si>
  <si>
    <t>HOYO 13</t>
  </si>
  <si>
    <t>HOYO 14</t>
  </si>
  <si>
    <t>HOYO 15</t>
  </si>
  <si>
    <r>
      <t xml:space="preserve">CABALLEROS M-13 (CLASES 09 Y POSTERIORES) </t>
    </r>
    <r>
      <rPr>
        <b/>
        <sz val="9"/>
        <color rgb="FFFF0000"/>
        <rFont val="Arial"/>
        <family val="2"/>
      </rPr>
      <t>- BOCHAS ROJAS -</t>
    </r>
  </si>
  <si>
    <t>HOYO 16</t>
  </si>
  <si>
    <t>HOYO 17</t>
  </si>
  <si>
    <t>HOYO 18</t>
  </si>
  <si>
    <t>TODOS LOS JUGADORES, DEBERAN CONCURRIR CON TIEMPO SUFICIENTE PARA PASAR POR SECRETARIA E IR AL TEE DE SALIDA PARA PODER PEGAR PUNTUALMENTE</t>
  </si>
  <si>
    <t>LOS HORARIOS PARA EL DOMINGO SERAN POR SCORE Y POR CATEGORIA</t>
  </si>
  <si>
    <t>RONDA 1</t>
  </si>
  <si>
    <t>T.N.</t>
  </si>
  <si>
    <t>T.G.</t>
  </si>
  <si>
    <t>RONDA 2</t>
  </si>
  <si>
    <t>R1</t>
  </si>
  <si>
    <t>R2</t>
  </si>
  <si>
    <t>CABALLEROS MENORES DE 15 AÑOS (Clases 07 - 08)</t>
  </si>
  <si>
    <r>
      <t xml:space="preserve">CABALLEROS M-13 AÑOS (CLASES 09 Y POSTERIROES) </t>
    </r>
    <r>
      <rPr>
        <b/>
        <sz val="14"/>
        <color rgb="FFFF0000"/>
        <rFont val="Arial"/>
        <family val="2"/>
      </rPr>
      <t>- BOCHAS ROJAS -</t>
    </r>
  </si>
  <si>
    <t>ERRECART GIMENA NO INFORMADO</t>
  </si>
  <si>
    <t xml:space="preserve">ACTIS JUAN CRUZ </t>
  </si>
  <si>
    <t>P</t>
  </si>
  <si>
    <t>D</t>
  </si>
  <si>
    <t>E</t>
  </si>
  <si>
    <t>S</t>
  </si>
  <si>
    <t>C</t>
  </si>
  <si>
    <t>A</t>
  </si>
  <si>
    <t xml:space="preserve">JENKINS UMA </t>
  </si>
  <si>
    <t xml:space="preserve">JUAREZ GOÑI FRANCISCO </t>
  </si>
  <si>
    <t>DOMINGO 08 DE MAYO DE 2022</t>
  </si>
  <si>
    <t>CABALLEROS M-15 (CLASES 07 Y 08)</t>
  </si>
  <si>
    <t>CABALLEROS M-18 (CLASES 04 - 05  Y  06)</t>
  </si>
  <si>
    <t>CABALLEROS JUV (CLASES 97 - 98 - 99- 00 - 01 - 02 Y 03)</t>
  </si>
  <si>
    <t>DAMAS  M-15 (CLASES 07 Y POSTERIORES)</t>
  </si>
  <si>
    <t>DAMAS JUV Y   M-18 (CLASES 04 - 05 Y 06)</t>
  </si>
  <si>
    <t>7° FECHA DEL RANKING - MENORES SIN HANDICAP -</t>
  </si>
  <si>
    <t>CATEGORIA EAGLES (CLASES 2011 y 2012)</t>
  </si>
  <si>
    <t>DESCOTTE TOMAS</t>
  </si>
  <si>
    <t>PUENTE BALTASAR</t>
  </si>
  <si>
    <t>SIGILLITO LOB ADOLFO</t>
  </si>
  <si>
    <t>LEGUIZAMON ALVARO</t>
  </si>
  <si>
    <t>FOLGUERAS LAUTARO</t>
  </si>
  <si>
    <t>FOLGUERAS AUGUSTO</t>
  </si>
  <si>
    <t>VILLA JUAN PEDRO</t>
  </si>
  <si>
    <t>MUNAR FELIX</t>
  </si>
  <si>
    <t>VALLE FELIPE</t>
  </si>
  <si>
    <t>CACERES MATEO</t>
  </si>
  <si>
    <t>VIRAG LUCA</t>
  </si>
  <si>
    <t>HARDOY MARTIN</t>
  </si>
  <si>
    <t>ALVAREZ RAMIRO</t>
  </si>
  <si>
    <t>LAGOS TOMAS</t>
  </si>
  <si>
    <t>MORELLO SANTIAGO</t>
  </si>
  <si>
    <t>ZUBIZARRETA MATEO</t>
  </si>
  <si>
    <t>ALEMAN BENJAMIN</t>
  </si>
  <si>
    <t>PARDO LORENZO</t>
  </si>
  <si>
    <t>PARASUCO AXEL GONZALO</t>
  </si>
  <si>
    <t>PATTI VICENTE</t>
  </si>
  <si>
    <t>CASTRO SANTINO</t>
  </si>
  <si>
    <t>HAUQUI MANUEL</t>
  </si>
  <si>
    <t>GOTI ALFONSO</t>
  </si>
  <si>
    <t>CRUZ AUGUSTO</t>
  </si>
  <si>
    <t>STATI CLARA</t>
  </si>
  <si>
    <t>MAYORANO ISABELA</t>
  </si>
  <si>
    <t>ARANO MACARENA</t>
  </si>
  <si>
    <t>CEJAS CATALINA</t>
  </si>
  <si>
    <t>POLITA NUÑEZ LUCIA</t>
  </si>
  <si>
    <t>DESPERES MARIA PAZ</t>
  </si>
  <si>
    <t>MARTIN MILENA</t>
  </si>
  <si>
    <t>PORCEL MARGARITA</t>
  </si>
  <si>
    <t>BIONDELLI ALLEGRA</t>
  </si>
  <si>
    <t>RAMPEZZOTI JUSTINA</t>
  </si>
  <si>
    <t>CATEGORIA BIRDIES (CLASES 2013 Y POSTERIORES)</t>
  </si>
  <si>
    <t>CHOCO HIPOLITO</t>
  </si>
  <si>
    <t>JUAREZ GOÑI BENJAMIN</t>
  </si>
  <si>
    <t>CICCOLA FRANCESCO</t>
  </si>
  <si>
    <t>LAMORTE JUAN SEBASTIAN</t>
  </si>
  <si>
    <t>MORELLO JUAN</t>
  </si>
  <si>
    <t>RIVAS BAUTISTA</t>
  </si>
  <si>
    <t>FALLICO GONZALEZ JOAQUIN</t>
  </si>
  <si>
    <t>SARASOLA PEDRO</t>
  </si>
  <si>
    <t>FLORES BELLINI IGNACIO</t>
  </si>
  <si>
    <t>ARBELECHE ISIDRO</t>
  </si>
  <si>
    <t>ELICHIRIBEHETY TOMAS</t>
  </si>
  <si>
    <t>REPETTO TOMAS</t>
  </si>
  <si>
    <t>ELICHIRIBEHETY PEDRO</t>
  </si>
  <si>
    <t>LEGUIZAMON SALVADOR</t>
  </si>
  <si>
    <t>CEJAS AGOSTINA</t>
  </si>
  <si>
    <t>CANNELLI ESMERALDA</t>
  </si>
  <si>
    <t>LEOFANTI BIANCA EMILIA</t>
  </si>
  <si>
    <t>PANICHELLI NINA</t>
  </si>
  <si>
    <t>TRIGO VIOLETA</t>
  </si>
  <si>
    <t>LAPETINA ZOE</t>
  </si>
  <si>
    <t xml:space="preserve"> CATEGORIA PRINCIPIANTES (5 HOYOS)</t>
  </si>
  <si>
    <t>BIONDELLI BOSSO ANGELINA</t>
  </si>
  <si>
    <t>TRIGO SIMONA</t>
  </si>
  <si>
    <t>ZURZOLO ALLEGRA</t>
  </si>
  <si>
    <t>HAUQUI SANTIAGO</t>
  </si>
  <si>
    <t>VIRAG MATTIA</t>
  </si>
  <si>
    <t>ECHEGOYEN HILARIO</t>
  </si>
  <si>
    <t>MORELLO BAUTISTA</t>
  </si>
  <si>
    <t>ECHEGOYEN CIRILO</t>
  </si>
  <si>
    <t>PORCEL RENZO</t>
  </si>
  <si>
    <t>SIGILLITO SALVADOR</t>
  </si>
  <si>
    <t>RODRIGUEZ FERRO JUAN MARTIN</t>
  </si>
  <si>
    <t>MA KARTHE FRANCISCO</t>
  </si>
  <si>
    <t>ECHEGOYEN GENARO</t>
  </si>
  <si>
    <t>CATEGORIA PROMOCIONALES A HCP</t>
  </si>
  <si>
    <t>BORDON TRINIDAD</t>
  </si>
  <si>
    <t>BORDON LAGOS JUAN SEGUNDO</t>
  </si>
  <si>
    <t>CEJAS SANTIAGO</t>
  </si>
  <si>
    <t>POLLERO SIMON</t>
  </si>
  <si>
    <t>CATEGORIA ALBATROS (CLASES 09 y 10)</t>
  </si>
  <si>
    <t>ECHEGOYEN JAIME</t>
  </si>
  <si>
    <t>ACOSTA TOBIAS</t>
  </si>
  <si>
    <t>VILLASOL MARTIN</t>
  </si>
  <si>
    <t>ALVAREZ MARIANO</t>
  </si>
  <si>
    <t>CAPDEVILLE MATEO</t>
  </si>
  <si>
    <t>JAUNARENA FACUNDO</t>
  </si>
  <si>
    <t>CEJAS FEDERICO</t>
  </si>
  <si>
    <t>COSTANTINO FELIPE</t>
  </si>
  <si>
    <t>MORGAN MARTIN</t>
  </si>
  <si>
    <t>CICCOLA RODRIGO</t>
  </si>
  <si>
    <t>REYNOSA JOAQUIN</t>
  </si>
  <si>
    <t>PORTIS SANTIAGO</t>
  </si>
  <si>
    <t>BERHONGARAY MARCOS</t>
  </si>
  <si>
    <t>NUÑEZ EZEQUIEL</t>
  </si>
  <si>
    <t>TRIGO FELICITAS</t>
  </si>
  <si>
    <t>MENDES DIZ ELEONORA</t>
  </si>
  <si>
    <t>MA KARTHE PUCILLO MIA</t>
  </si>
  <si>
    <t>PORCEL ALFONSINA</t>
  </si>
  <si>
    <t>KEEGAARD LISANDRO</t>
  </si>
  <si>
    <t>LONCAN JAVIER</t>
  </si>
  <si>
    <t>ML</t>
  </si>
  <si>
    <t>STGC</t>
  </si>
  <si>
    <t>ALVAREZ MARIANO JESUS</t>
  </si>
  <si>
    <t>RAMPEZZOTTI JUSTINA</t>
  </si>
  <si>
    <t>+2</t>
  </si>
  <si>
    <t>CG</t>
  </si>
  <si>
    <t>CEGL</t>
  </si>
  <si>
    <t>HEIZENREDER CIRO</t>
  </si>
  <si>
    <t>ALVAREZ MARIA</t>
  </si>
  <si>
    <t>ALVAREZ MARIA LUZ</t>
  </si>
  <si>
    <t>RODRIGUEZ JUAN MARTIN</t>
  </si>
  <si>
    <r>
      <t xml:space="preserve">HAUQUI MANUEL </t>
    </r>
    <r>
      <rPr>
        <b/>
        <sz val="15"/>
        <color indexed="17"/>
        <rFont val="Arial"/>
        <family val="2"/>
      </rPr>
      <t>(U 6 H. 33)</t>
    </r>
  </si>
  <si>
    <r>
      <t xml:space="preserve">CASTRO SANTINO </t>
    </r>
    <r>
      <rPr>
        <b/>
        <sz val="15"/>
        <color indexed="17"/>
        <rFont val="Arial"/>
        <family val="2"/>
      </rPr>
      <t>(U 6 H. 30)</t>
    </r>
  </si>
  <si>
    <t>CANNELLI RAMIRO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</si>
</sst>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50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25"/>
      <name val="Arial"/>
      <family val="2"/>
    </font>
    <font>
      <b/>
      <sz val="11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20"/>
      <color indexed="9"/>
      <name val="Arial"/>
      <family val="2"/>
    </font>
    <font>
      <b/>
      <sz val="9"/>
      <color theme="0"/>
      <name val="Arial"/>
      <family val="2"/>
    </font>
    <font>
      <sz val="9"/>
      <name val="Arial1"/>
    </font>
    <font>
      <b/>
      <sz val="9"/>
      <color rgb="FFFF0000"/>
      <name val="Arial"/>
      <family val="2"/>
    </font>
    <font>
      <b/>
      <sz val="14"/>
      <color theme="0"/>
      <name val="Arial"/>
      <family val="2"/>
    </font>
    <font>
      <b/>
      <sz val="9"/>
      <color rgb="FFFF0000"/>
      <name val="Arial1"/>
    </font>
    <font>
      <b/>
      <sz val="15"/>
      <color indexed="57"/>
      <name val="Arial"/>
      <family val="2"/>
    </font>
    <font>
      <b/>
      <sz val="14"/>
      <color rgb="FFFF0000"/>
      <name val="Arial"/>
      <family val="2"/>
    </font>
    <font>
      <b/>
      <sz val="9"/>
      <color indexed="9"/>
      <name val="Arial"/>
      <family val="2"/>
    </font>
    <font>
      <sz val="10"/>
      <name val="Arial1"/>
    </font>
    <font>
      <b/>
      <sz val="10"/>
      <color rgb="FFFF0000"/>
      <name val="Arial"/>
      <family val="2"/>
    </font>
    <font>
      <b/>
      <sz val="15"/>
      <color indexed="17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26" xfId="0" applyFont="1" applyFill="1" applyBorder="1"/>
    <xf numFmtId="0" fontId="11" fillId="0" borderId="27" xfId="0" applyFont="1" applyFill="1" applyBorder="1" applyAlignment="1">
      <alignment horizontal="center"/>
    </xf>
    <xf numFmtId="164" fontId="11" fillId="0" borderId="27" xfId="0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32" xfId="0" applyFont="1" applyFill="1" applyBorder="1"/>
    <xf numFmtId="0" fontId="11" fillId="0" borderId="22" xfId="0" applyFont="1" applyFill="1" applyBorder="1" applyAlignment="1">
      <alignment horizontal="center"/>
    </xf>
    <xf numFmtId="164" fontId="11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0" borderId="27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0" borderId="29" xfId="0" quotePrefix="1" applyFont="1" applyFill="1" applyBorder="1" applyAlignment="1">
      <alignment horizontal="center"/>
    </xf>
    <xf numFmtId="0" fontId="7" fillId="2" borderId="28" xfId="0" quotePrefix="1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34" fillId="0" borderId="0" xfId="0" applyFont="1"/>
    <xf numFmtId="0" fontId="28" fillId="0" borderId="0" xfId="0" applyFont="1" applyAlignment="1">
      <alignment vertical="center"/>
    </xf>
    <xf numFmtId="0" fontId="16" fillId="0" borderId="0" xfId="0" applyFont="1"/>
    <xf numFmtId="0" fontId="22" fillId="0" borderId="0" xfId="0" applyFont="1" applyAlignment="1">
      <alignment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21" fillId="0" borderId="0" xfId="0" applyFont="1"/>
    <xf numFmtId="0" fontId="39" fillId="0" borderId="0" xfId="0" applyFont="1" applyFill="1" applyAlignment="1">
      <alignment horizontal="center"/>
    </xf>
    <xf numFmtId="0" fontId="21" fillId="0" borderId="0" xfId="0" applyFont="1" applyFill="1"/>
    <xf numFmtId="20" fontId="21" fillId="0" borderId="16" xfId="0" applyNumberFormat="1" applyFont="1" applyFill="1" applyBorder="1" applyAlignment="1">
      <alignment horizontal="center"/>
    </xf>
    <xf numFmtId="0" fontId="21" fillId="0" borderId="38" xfId="0" applyFont="1" applyFill="1" applyBorder="1"/>
    <xf numFmtId="165" fontId="40" fillId="13" borderId="39" xfId="3" applyFont="1" applyFill="1" applyBorder="1"/>
    <xf numFmtId="166" fontId="40" fillId="0" borderId="39" xfId="3" applyNumberFormat="1" applyFont="1" applyFill="1" applyBorder="1" applyAlignment="1">
      <alignment horizontal="center"/>
    </xf>
    <xf numFmtId="0" fontId="21" fillId="0" borderId="39" xfId="0" applyFont="1" applyFill="1" applyBorder="1" applyAlignment="1"/>
    <xf numFmtId="0" fontId="21" fillId="0" borderId="39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3" xfId="0" applyFont="1" applyFill="1" applyBorder="1"/>
    <xf numFmtId="165" fontId="40" fillId="13" borderId="2" xfId="3" applyFont="1" applyFill="1" applyBorder="1"/>
    <xf numFmtId="166" fontId="40" fillId="0" borderId="2" xfId="3" applyNumberFormat="1" applyFont="1" applyFill="1" applyBorder="1" applyAlignment="1">
      <alignment horizontal="center"/>
    </xf>
    <xf numFmtId="0" fontId="21" fillId="0" borderId="2" xfId="0" applyFont="1" applyFill="1" applyBorder="1" applyAlignment="1"/>
    <xf numFmtId="0" fontId="21" fillId="0" borderId="2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20" fontId="39" fillId="12" borderId="16" xfId="0" applyNumberFormat="1" applyFont="1" applyFill="1" applyBorder="1" applyAlignment="1">
      <alignment horizontal="center"/>
    </xf>
    <xf numFmtId="165" fontId="40" fillId="0" borderId="2" xfId="3" applyFont="1" applyFill="1" applyBorder="1"/>
    <xf numFmtId="0" fontId="21" fillId="0" borderId="32" xfId="0" applyFont="1" applyFill="1" applyBorder="1"/>
    <xf numFmtId="165" fontId="40" fillId="0" borderId="22" xfId="3" applyFont="1" applyFill="1" applyBorder="1"/>
    <xf numFmtId="166" fontId="40" fillId="0" borderId="22" xfId="3" applyNumberFormat="1" applyFont="1" applyFill="1" applyBorder="1" applyAlignment="1">
      <alignment horizontal="center"/>
    </xf>
    <xf numFmtId="0" fontId="21" fillId="0" borderId="22" xfId="0" applyFont="1" applyFill="1" applyBorder="1" applyAlignment="1"/>
    <xf numFmtId="0" fontId="21" fillId="0" borderId="22" xfId="0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165" fontId="40" fillId="0" borderId="39" xfId="3" applyFont="1" applyFill="1" applyBorder="1"/>
    <xf numFmtId="0" fontId="21" fillId="0" borderId="2" xfId="0" applyFont="1" applyFill="1" applyBorder="1"/>
    <xf numFmtId="0" fontId="21" fillId="0" borderId="4" xfId="0" applyFont="1" applyFill="1" applyBorder="1"/>
    <xf numFmtId="20" fontId="39" fillId="12" borderId="30" xfId="0" applyNumberFormat="1" applyFont="1" applyFill="1" applyBorder="1" applyAlignment="1">
      <alignment horizontal="center"/>
    </xf>
    <xf numFmtId="0" fontId="39" fillId="14" borderId="1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165" fontId="43" fillId="6" borderId="2" xfId="3" applyFont="1" applyFill="1" applyBorder="1"/>
    <xf numFmtId="0" fontId="41" fillId="6" borderId="2" xfId="0" applyFont="1" applyFill="1" applyBorder="1" applyAlignment="1"/>
    <xf numFmtId="0" fontId="3" fillId="9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7" fillId="0" borderId="44" xfId="0" quotePrefix="1" applyFont="1" applyFill="1" applyBorder="1" applyAlignment="1">
      <alignment horizontal="center"/>
    </xf>
    <xf numFmtId="0" fontId="7" fillId="0" borderId="45" xfId="0" quotePrefix="1" applyFont="1" applyFill="1" applyBorder="1" applyAlignment="1">
      <alignment horizontal="center"/>
    </xf>
    <xf numFmtId="0" fontId="5" fillId="0" borderId="46" xfId="0" quotePrefix="1" applyFont="1" applyFill="1" applyBorder="1" applyAlignment="1">
      <alignment horizontal="center"/>
    </xf>
    <xf numFmtId="0" fontId="44" fillId="0" borderId="13" xfId="0" quotePrefix="1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3" fillId="6" borderId="10" xfId="0" applyFont="1" applyFill="1" applyBorder="1"/>
    <xf numFmtId="0" fontId="18" fillId="6" borderId="10" xfId="0" applyFont="1" applyFill="1" applyBorder="1"/>
    <xf numFmtId="0" fontId="1" fillId="0" borderId="36" xfId="0" applyFont="1" applyBorder="1"/>
    <xf numFmtId="0" fontId="1" fillId="0" borderId="0" xfId="0" applyFont="1" applyBorder="1"/>
    <xf numFmtId="0" fontId="1" fillId="0" borderId="37" xfId="0" applyFont="1" applyBorder="1"/>
    <xf numFmtId="0" fontId="7" fillId="0" borderId="47" xfId="0" quotePrefix="1" applyFont="1" applyFill="1" applyBorder="1" applyAlignment="1">
      <alignment horizontal="center"/>
    </xf>
    <xf numFmtId="0" fontId="7" fillId="0" borderId="48" xfId="0" quotePrefix="1" applyFont="1" applyFill="1" applyBorder="1" applyAlignment="1">
      <alignment horizontal="center"/>
    </xf>
    <xf numFmtId="0" fontId="5" fillId="0" borderId="49" xfId="0" quotePrefix="1" applyFont="1" applyFill="1" applyBorder="1" applyAlignment="1">
      <alignment horizontal="center"/>
    </xf>
    <xf numFmtId="0" fontId="44" fillId="0" borderId="31" xfId="0" quotePrefix="1" applyFont="1" applyFill="1" applyBorder="1" applyAlignment="1">
      <alignment horizontal="center"/>
    </xf>
    <xf numFmtId="0" fontId="4" fillId="6" borderId="49" xfId="0" applyFont="1" applyFill="1" applyBorder="1" applyAlignment="1">
      <alignment horizontal="center"/>
    </xf>
    <xf numFmtId="0" fontId="6" fillId="6" borderId="26" xfId="0" applyFont="1" applyFill="1" applyBorder="1"/>
    <xf numFmtId="0" fontId="4" fillId="6" borderId="46" xfId="0" quotePrefix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/>
    <xf numFmtId="0" fontId="18" fillId="0" borderId="1" xfId="0" applyFont="1" applyBorder="1" applyAlignment="1">
      <alignment horizontal="center"/>
    </xf>
    <xf numFmtId="0" fontId="32" fillId="0" borderId="3" xfId="0" applyFont="1" applyFill="1" applyBorder="1"/>
    <xf numFmtId="0" fontId="32" fillId="0" borderId="0" xfId="0" applyFont="1" applyFill="1"/>
    <xf numFmtId="0" fontId="8" fillId="0" borderId="22" xfId="0" quotePrefix="1" applyFont="1" applyFill="1" applyBorder="1" applyAlignment="1">
      <alignment horizontal="center"/>
    </xf>
    <xf numFmtId="0" fontId="7" fillId="0" borderId="22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33" xfId="0" quotePrefix="1" applyFont="1" applyBorder="1" applyAlignment="1">
      <alignment horizontal="center"/>
    </xf>
    <xf numFmtId="0" fontId="4" fillId="6" borderId="49" xfId="0" quotePrefix="1" applyFont="1" applyFill="1" applyBorder="1" applyAlignment="1">
      <alignment horizontal="center"/>
    </xf>
    <xf numFmtId="0" fontId="6" fillId="0" borderId="26" xfId="0" applyFont="1" applyFill="1" applyBorder="1" applyAlignment="1">
      <alignment vertical="center"/>
    </xf>
    <xf numFmtId="0" fontId="26" fillId="6" borderId="26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26" fillId="6" borderId="32" xfId="0" applyFont="1" applyFill="1" applyBorder="1" applyAlignment="1">
      <alignment vertical="center"/>
    </xf>
    <xf numFmtId="165" fontId="47" fillId="0" borderId="2" xfId="3" applyFont="1" applyFill="1" applyBorder="1"/>
    <xf numFmtId="1" fontId="47" fillId="0" borderId="2" xfId="3" quotePrefix="1" applyNumberFormat="1" applyFont="1" applyFill="1" applyBorder="1" applyAlignment="1">
      <alignment horizontal="center"/>
    </xf>
    <xf numFmtId="0" fontId="16" fillId="0" borderId="2" xfId="0" applyFont="1" applyFill="1" applyBorder="1" applyAlignment="1"/>
    <xf numFmtId="1" fontId="47" fillId="0" borderId="4" xfId="3" quotePrefix="1" applyNumberFormat="1" applyFont="1" applyFill="1" applyBorder="1" applyAlignment="1">
      <alignment horizontal="center"/>
    </xf>
    <xf numFmtId="20" fontId="21" fillId="0" borderId="34" xfId="0" applyNumberFormat="1" applyFont="1" applyFill="1" applyBorder="1" applyAlignment="1">
      <alignment horizontal="center"/>
    </xf>
    <xf numFmtId="0" fontId="21" fillId="0" borderId="26" xfId="0" applyFont="1" applyFill="1" applyBorder="1"/>
    <xf numFmtId="165" fontId="47" fillId="0" borderId="27" xfId="3" applyFont="1" applyFill="1" applyBorder="1"/>
    <xf numFmtId="1" fontId="47" fillId="0" borderId="27" xfId="3" quotePrefix="1" applyNumberFormat="1" applyFont="1" applyFill="1" applyBorder="1" applyAlignment="1">
      <alignment horizontal="center"/>
    </xf>
    <xf numFmtId="0" fontId="16" fillId="0" borderId="27" xfId="0" applyFont="1" applyFill="1" applyBorder="1" applyAlignment="1"/>
    <xf numFmtId="1" fontId="47" fillId="0" borderId="50" xfId="3" quotePrefix="1" applyNumberFormat="1" applyFont="1" applyFill="1" applyBorder="1" applyAlignment="1">
      <alignment horizontal="center"/>
    </xf>
    <xf numFmtId="20" fontId="21" fillId="0" borderId="12" xfId="0" applyNumberFormat="1" applyFont="1" applyFill="1" applyBorder="1" applyAlignment="1">
      <alignment horizontal="center"/>
    </xf>
    <xf numFmtId="166" fontId="47" fillId="0" borderId="2" xfId="3" applyNumberFormat="1" applyFont="1" applyFill="1" applyBorder="1" applyAlignment="1">
      <alignment horizontal="center"/>
    </xf>
    <xf numFmtId="166" fontId="47" fillId="0" borderId="4" xfId="3" applyNumberFormat="1" applyFont="1" applyFill="1" applyBorder="1" applyAlignment="1">
      <alignment horizontal="center"/>
    </xf>
    <xf numFmtId="165" fontId="47" fillId="13" borderId="2" xfId="3" applyFont="1" applyFill="1" applyBorder="1"/>
    <xf numFmtId="0" fontId="16" fillId="13" borderId="2" xfId="0" applyFont="1" applyFill="1" applyBorder="1" applyAlignment="1"/>
    <xf numFmtId="0" fontId="16" fillId="13" borderId="39" xfId="0" applyFont="1" applyFill="1" applyBorder="1" applyAlignment="1"/>
    <xf numFmtId="166" fontId="47" fillId="0" borderId="39" xfId="3" quotePrefix="1" applyNumberFormat="1" applyFont="1" applyFill="1" applyBorder="1" applyAlignment="1">
      <alignment horizontal="center"/>
    </xf>
    <xf numFmtId="166" fontId="47" fillId="0" borderId="40" xfId="3" quotePrefix="1" applyNumberFormat="1" applyFont="1" applyFill="1" applyBorder="1" applyAlignment="1">
      <alignment horizontal="center"/>
    </xf>
    <xf numFmtId="166" fontId="47" fillId="0" borderId="2" xfId="3" quotePrefix="1" applyNumberFormat="1" applyFont="1" applyFill="1" applyBorder="1" applyAlignment="1">
      <alignment horizontal="center"/>
    </xf>
    <xf numFmtId="166" fontId="47" fillId="0" borderId="4" xfId="3" quotePrefix="1" applyNumberFormat="1" applyFont="1" applyFill="1" applyBorder="1" applyAlignment="1">
      <alignment horizontal="center"/>
    </xf>
    <xf numFmtId="165" fontId="47" fillId="0" borderId="22" xfId="3" applyFont="1" applyFill="1" applyBorder="1"/>
    <xf numFmtId="166" fontId="47" fillId="0" borderId="22" xfId="3" quotePrefix="1" applyNumberFormat="1" applyFont="1" applyFill="1" applyBorder="1" applyAlignment="1">
      <alignment horizontal="center"/>
    </xf>
    <xf numFmtId="0" fontId="16" fillId="0" borderId="22" xfId="0" applyFont="1" applyFill="1" applyBorder="1" applyAlignment="1"/>
    <xf numFmtId="0" fontId="21" fillId="0" borderId="22" xfId="0" applyFont="1" applyFill="1" applyBorder="1"/>
    <xf numFmtId="166" fontId="47" fillId="0" borderId="41" xfId="3" quotePrefix="1" applyNumberFormat="1" applyFont="1" applyFill="1" applyBorder="1" applyAlignment="1">
      <alignment horizontal="center"/>
    </xf>
    <xf numFmtId="20" fontId="21" fillId="0" borderId="30" xfId="0" applyNumberFormat="1" applyFont="1" applyFill="1" applyBorder="1" applyAlignment="1">
      <alignment horizontal="center"/>
    </xf>
    <xf numFmtId="0" fontId="39" fillId="17" borderId="1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165" fontId="29" fillId="0" borderId="0" xfId="3" applyFont="1" applyFill="1" applyBorder="1" applyAlignment="1"/>
    <xf numFmtId="167" fontId="30" fillId="0" borderId="0" xfId="3" applyNumberFormat="1" applyFont="1" applyFill="1" applyBorder="1" applyAlignment="1">
      <alignment horizontal="center"/>
    </xf>
    <xf numFmtId="0" fontId="26" fillId="6" borderId="16" xfId="0" applyFont="1" applyFill="1" applyBorder="1"/>
    <xf numFmtId="0" fontId="5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26" fillId="6" borderId="30" xfId="0" applyFont="1" applyFill="1" applyBorder="1"/>
    <xf numFmtId="164" fontId="7" fillId="0" borderId="22" xfId="0" applyNumberFormat="1" applyFont="1" applyFill="1" applyBorder="1" applyAlignment="1">
      <alignment horizontal="center"/>
    </xf>
    <xf numFmtId="0" fontId="5" fillId="0" borderId="24" xfId="0" quotePrefix="1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/>
    </xf>
    <xf numFmtId="0" fontId="6" fillId="0" borderId="30" xfId="0" applyFont="1" applyFill="1" applyBorder="1"/>
    <xf numFmtId="0" fontId="5" fillId="0" borderId="24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48" fillId="6" borderId="39" xfId="0" applyFont="1" applyFill="1" applyBorder="1" applyAlignment="1"/>
    <xf numFmtId="0" fontId="48" fillId="6" borderId="2" xfId="0" applyFont="1" applyFill="1" applyBorder="1" applyAlignment="1"/>
    <xf numFmtId="0" fontId="7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7" fillId="6" borderId="28" xfId="0" applyFont="1" applyFill="1" applyBorder="1" applyAlignment="1">
      <alignment horizontal="center"/>
    </xf>
    <xf numFmtId="0" fontId="4" fillId="16" borderId="46" xfId="0" applyFont="1" applyFill="1" applyBorder="1" applyAlignment="1">
      <alignment horizontal="center"/>
    </xf>
    <xf numFmtId="0" fontId="44" fillId="16" borderId="13" xfId="0" quotePrefix="1" applyFont="1" applyFill="1" applyBorder="1" applyAlignment="1">
      <alignment horizontal="center"/>
    </xf>
    <xf numFmtId="0" fontId="44" fillId="6" borderId="13" xfId="0" quotePrefix="1" applyFont="1" applyFill="1" applyBorder="1" applyAlignment="1">
      <alignment horizontal="center"/>
    </xf>
    <xf numFmtId="20" fontId="21" fillId="6" borderId="16" xfId="0" applyNumberFormat="1" applyFont="1" applyFill="1" applyBorder="1" applyAlignment="1">
      <alignment horizontal="center"/>
    </xf>
    <xf numFmtId="20" fontId="21" fillId="6" borderId="34" xfId="0" applyNumberFormat="1" applyFont="1" applyFill="1" applyBorder="1" applyAlignment="1">
      <alignment horizontal="center"/>
    </xf>
    <xf numFmtId="20" fontId="21" fillId="6" borderId="12" xfId="0" applyNumberFormat="1" applyFont="1" applyFill="1" applyBorder="1" applyAlignment="1">
      <alignment horizontal="center"/>
    </xf>
    <xf numFmtId="0" fontId="26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48" fillId="6" borderId="22" xfId="0" applyFont="1" applyFill="1" applyBorder="1" applyAlignment="1"/>
    <xf numFmtId="0" fontId="1" fillId="18" borderId="2" xfId="0" quotePrefix="1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26" fillId="6" borderId="32" xfId="0" applyFont="1" applyFill="1" applyBorder="1"/>
    <xf numFmtId="0" fontId="5" fillId="0" borderId="41" xfId="0" quotePrefix="1" applyFont="1" applyFill="1" applyBorder="1" applyAlignment="1">
      <alignment horizontal="center"/>
    </xf>
    <xf numFmtId="0" fontId="3" fillId="16" borderId="42" xfId="0" applyFont="1" applyFill="1" applyBorder="1" applyAlignment="1">
      <alignment horizontal="center"/>
    </xf>
    <xf numFmtId="0" fontId="3" fillId="16" borderId="7" xfId="0" applyFont="1" applyFill="1" applyBorder="1" applyAlignment="1">
      <alignment horizontal="center"/>
    </xf>
    <xf numFmtId="0" fontId="3" fillId="16" borderId="43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9" borderId="42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4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31" fillId="5" borderId="14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9" fillId="12" borderId="8" xfId="0" applyFont="1" applyFill="1" applyBorder="1" applyAlignment="1">
      <alignment horizontal="center" vertical="center"/>
    </xf>
    <xf numFmtId="0" fontId="39" fillId="12" borderId="15" xfId="0" applyFont="1" applyFill="1" applyBorder="1" applyAlignment="1">
      <alignment horizontal="center" vertical="center"/>
    </xf>
    <xf numFmtId="0" fontId="39" fillId="12" borderId="19" xfId="0" applyFont="1" applyFill="1" applyBorder="1" applyAlignment="1">
      <alignment horizontal="center" vertical="center"/>
    </xf>
    <xf numFmtId="0" fontId="39" fillId="12" borderId="0" xfId="0" applyFont="1" applyFill="1" applyBorder="1" applyAlignment="1">
      <alignment horizontal="center" vertical="center"/>
    </xf>
    <xf numFmtId="0" fontId="39" fillId="12" borderId="37" xfId="0" applyFont="1" applyFill="1" applyBorder="1" applyAlignment="1">
      <alignment horizontal="center" vertical="center"/>
    </xf>
    <xf numFmtId="0" fontId="42" fillId="15" borderId="18" xfId="0" applyFont="1" applyFill="1" applyBorder="1" applyAlignment="1">
      <alignment horizontal="center" wrapText="1"/>
    </xf>
    <xf numFmtId="0" fontId="42" fillId="15" borderId="15" xfId="0" applyFont="1" applyFill="1" applyBorder="1" applyAlignment="1">
      <alignment horizontal="center" wrapText="1"/>
    </xf>
    <xf numFmtId="0" fontId="42" fillId="15" borderId="19" xfId="0" applyFont="1" applyFill="1" applyBorder="1" applyAlignment="1">
      <alignment horizontal="center" wrapText="1"/>
    </xf>
    <xf numFmtId="0" fontId="42" fillId="15" borderId="36" xfId="0" applyFont="1" applyFill="1" applyBorder="1" applyAlignment="1">
      <alignment horizontal="center" wrapText="1"/>
    </xf>
    <xf numFmtId="0" fontId="42" fillId="15" borderId="0" xfId="0" applyFont="1" applyFill="1" applyBorder="1" applyAlignment="1">
      <alignment horizontal="center" wrapText="1"/>
    </xf>
    <xf numFmtId="0" fontId="42" fillId="15" borderId="37" xfId="0" applyFont="1" applyFill="1" applyBorder="1" applyAlignment="1">
      <alignment horizontal="center" wrapText="1"/>
    </xf>
    <xf numFmtId="0" fontId="42" fillId="15" borderId="42" xfId="0" applyFont="1" applyFill="1" applyBorder="1" applyAlignment="1">
      <alignment horizontal="center" wrapText="1"/>
    </xf>
    <xf numFmtId="0" fontId="42" fillId="15" borderId="7" xfId="0" applyFont="1" applyFill="1" applyBorder="1" applyAlignment="1">
      <alignment horizontal="center" wrapText="1"/>
    </xf>
    <xf numFmtId="0" fontId="42" fillId="15" borderId="43" xfId="0" applyFont="1" applyFill="1" applyBorder="1" applyAlignment="1">
      <alignment horizontal="center" wrapText="1"/>
    </xf>
    <xf numFmtId="0" fontId="42" fillId="12" borderId="18" xfId="0" applyFont="1" applyFill="1" applyBorder="1" applyAlignment="1">
      <alignment horizontal="center" vertical="center" wrapText="1"/>
    </xf>
    <xf numFmtId="0" fontId="42" fillId="12" borderId="15" xfId="0" applyFont="1" applyFill="1" applyBorder="1" applyAlignment="1">
      <alignment horizontal="center" vertical="center" wrapText="1"/>
    </xf>
    <xf numFmtId="0" fontId="42" fillId="12" borderId="19" xfId="0" applyFont="1" applyFill="1" applyBorder="1" applyAlignment="1">
      <alignment horizontal="center" vertical="center" wrapText="1"/>
    </xf>
    <xf numFmtId="0" fontId="42" fillId="12" borderId="36" xfId="0" applyFont="1" applyFill="1" applyBorder="1" applyAlignment="1">
      <alignment horizontal="center" vertical="center" wrapText="1"/>
    </xf>
    <xf numFmtId="0" fontId="42" fillId="12" borderId="0" xfId="0" applyFont="1" applyFill="1" applyBorder="1" applyAlignment="1">
      <alignment horizontal="center" vertical="center" wrapText="1"/>
    </xf>
    <xf numFmtId="0" fontId="42" fillId="12" borderId="37" xfId="0" applyFont="1" applyFill="1" applyBorder="1" applyAlignment="1">
      <alignment horizontal="center" vertical="center" wrapText="1"/>
    </xf>
    <xf numFmtId="0" fontId="42" fillId="12" borderId="42" xfId="0" applyFont="1" applyFill="1" applyBorder="1" applyAlignment="1">
      <alignment horizontal="center" vertical="center" wrapText="1"/>
    </xf>
    <xf numFmtId="0" fontId="42" fillId="12" borderId="7" xfId="0" applyFont="1" applyFill="1" applyBorder="1" applyAlignment="1">
      <alignment horizontal="center" vertical="center" wrapText="1"/>
    </xf>
    <xf numFmtId="0" fontId="42" fillId="12" borderId="43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6" fillId="10" borderId="2" xfId="0" applyFont="1" applyFill="1" applyBorder="1" applyAlignment="1">
      <alignment horizontal="center"/>
    </xf>
    <xf numFmtId="0" fontId="31" fillId="0" borderId="3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8" fillId="11" borderId="18" xfId="0" applyFont="1" applyFill="1" applyBorder="1" applyAlignment="1">
      <alignment horizontal="center"/>
    </xf>
    <xf numFmtId="0" fontId="38" fillId="11" borderId="15" xfId="0" applyFont="1" applyFill="1" applyBorder="1" applyAlignment="1">
      <alignment horizontal="center"/>
    </xf>
    <xf numFmtId="0" fontId="38" fillId="11" borderId="19" xfId="0" applyFont="1" applyFill="1" applyBorder="1" applyAlignment="1">
      <alignment horizontal="center"/>
    </xf>
    <xf numFmtId="0" fontId="39" fillId="12" borderId="14" xfId="0" applyFont="1" applyFill="1" applyBorder="1" applyAlignment="1">
      <alignment horizontal="center" vertical="center"/>
    </xf>
    <xf numFmtId="0" fontId="39" fillId="12" borderId="10" xfId="0" applyFont="1" applyFill="1" applyBorder="1" applyAlignment="1">
      <alignment horizontal="center" vertical="center"/>
    </xf>
    <xf numFmtId="0" fontId="36" fillId="10" borderId="8" xfId="0" applyFont="1" applyFill="1" applyBorder="1" applyAlignment="1">
      <alignment horizontal="center"/>
    </xf>
    <xf numFmtId="0" fontId="36" fillId="10" borderId="14" xfId="0" applyFont="1" applyFill="1" applyBorder="1" applyAlignment="1">
      <alignment horizontal="center"/>
    </xf>
    <xf numFmtId="0" fontId="36" fillId="10" borderId="10" xfId="0" applyFont="1" applyFill="1" applyBorder="1" applyAlignment="1">
      <alignment horizontal="center"/>
    </xf>
    <xf numFmtId="20" fontId="21" fillId="0" borderId="28" xfId="0" applyNumberFormat="1" applyFont="1" applyFill="1" applyBorder="1" applyAlignment="1">
      <alignment horizontal="center" vertical="center"/>
    </xf>
    <xf numFmtId="20" fontId="21" fillId="0" borderId="13" xfId="0" applyNumberFormat="1" applyFont="1" applyFill="1" applyBorder="1" applyAlignment="1">
      <alignment horizontal="center" vertical="center"/>
    </xf>
    <xf numFmtId="0" fontId="46" fillId="11" borderId="8" xfId="0" applyFont="1" applyFill="1" applyBorder="1" applyAlignment="1">
      <alignment horizontal="center"/>
    </xf>
    <xf numFmtId="0" fontId="46" fillId="11" borderId="14" xfId="0" applyFont="1" applyFill="1" applyBorder="1" applyAlignment="1">
      <alignment horizontal="center"/>
    </xf>
    <xf numFmtId="0" fontId="46" fillId="11" borderId="10" xfId="0" applyFont="1" applyFill="1" applyBorder="1" applyAlignment="1">
      <alignment horizontal="center"/>
    </xf>
    <xf numFmtId="0" fontId="46" fillId="11" borderId="18" xfId="0" applyFont="1" applyFill="1" applyBorder="1" applyAlignment="1">
      <alignment horizontal="center"/>
    </xf>
    <xf numFmtId="0" fontId="46" fillId="11" borderId="15" xfId="0" applyFont="1" applyFill="1" applyBorder="1" applyAlignment="1">
      <alignment horizontal="center"/>
    </xf>
    <xf numFmtId="0" fontId="46" fillId="11" borderId="19" xfId="0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zoomScale="70" workbookViewId="0">
      <selection sqref="A1:N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14" width="6.7109375" style="2" customWidth="1"/>
    <col min="15" max="15" width="10.85546875" style="1" customWidth="1"/>
    <col min="16" max="17" width="11.42578125" style="1" customWidth="1"/>
    <col min="18" max="16384" width="11.42578125" style="1"/>
  </cols>
  <sheetData>
    <row r="1" spans="1:17" ht="30.75">
      <c r="A1" s="273" t="s">
        <v>42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7" ht="23.25">
      <c r="A2" s="274" t="s">
        <v>41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7" ht="19.5">
      <c r="A3" s="275" t="s">
        <v>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1:17" ht="26.25">
      <c r="A4" s="276" t="s">
        <v>11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17" ht="19.5">
      <c r="A5" s="277" t="s">
        <v>43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</row>
    <row r="6" spans="1:17" ht="19.5">
      <c r="A6" s="272" t="s">
        <v>44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</row>
    <row r="7" spans="1:17" ht="19.5" thickBot="1">
      <c r="A7" s="2"/>
    </row>
    <row r="8" spans="1:17" ht="19.5" thickBot="1">
      <c r="A8" s="263" t="s">
        <v>38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5"/>
    </row>
    <row r="9" spans="1:17" ht="20.25" thickBot="1">
      <c r="A9" s="167"/>
      <c r="B9" s="168"/>
      <c r="C9" s="168"/>
      <c r="D9" s="168"/>
      <c r="E9" s="269" t="s">
        <v>147</v>
      </c>
      <c r="F9" s="270"/>
      <c r="G9" s="270"/>
      <c r="H9" s="271"/>
      <c r="I9" s="260" t="s">
        <v>150</v>
      </c>
      <c r="J9" s="261"/>
      <c r="K9" s="261"/>
      <c r="L9" s="262"/>
      <c r="M9" s="1"/>
      <c r="N9" s="1"/>
    </row>
    <row r="10" spans="1:17" s="3" customFormat="1" ht="20.25" thickBot="1">
      <c r="A10" s="4" t="s">
        <v>0</v>
      </c>
      <c r="B10" s="5" t="s">
        <v>9</v>
      </c>
      <c r="C10" s="5" t="s">
        <v>21</v>
      </c>
      <c r="D10" s="4" t="s">
        <v>1</v>
      </c>
      <c r="E10" s="157" t="s">
        <v>2</v>
      </c>
      <c r="F10" s="157" t="s">
        <v>3</v>
      </c>
      <c r="G10" s="157" t="s">
        <v>4</v>
      </c>
      <c r="H10" s="157" t="s">
        <v>5</v>
      </c>
      <c r="I10" s="158" t="s">
        <v>2</v>
      </c>
      <c r="J10" s="158" t="s">
        <v>3</v>
      </c>
      <c r="K10" s="158" t="s">
        <v>4</v>
      </c>
      <c r="L10" s="158" t="s">
        <v>5</v>
      </c>
      <c r="M10" s="4" t="s">
        <v>148</v>
      </c>
      <c r="N10" s="159" t="s">
        <v>149</v>
      </c>
      <c r="Q10" s="49" t="s">
        <v>23</v>
      </c>
    </row>
    <row r="11" spans="1:17" ht="20.25" thickBot="1">
      <c r="A11" s="97" t="s">
        <v>52</v>
      </c>
      <c r="B11" s="98" t="s">
        <v>53</v>
      </c>
      <c r="C11" s="99">
        <v>37164</v>
      </c>
      <c r="D11" s="100">
        <v>-3</v>
      </c>
      <c r="E11" s="101">
        <v>35</v>
      </c>
      <c r="F11" s="102">
        <v>35</v>
      </c>
      <c r="G11" s="103">
        <f t="shared" ref="G11:G16" si="0">SUM(E11:F11)</f>
        <v>70</v>
      </c>
      <c r="H11" s="104">
        <f t="shared" ref="H11:H16" si="1">SUM(G11-D11)</f>
        <v>73</v>
      </c>
      <c r="I11" s="160">
        <v>41</v>
      </c>
      <c r="J11" s="161">
        <v>33</v>
      </c>
      <c r="K11" s="103">
        <f t="shared" ref="K11:K16" si="2">SUM(I11:J11)</f>
        <v>74</v>
      </c>
      <c r="L11" s="162">
        <f t="shared" ref="L11:L16" si="3">+(K11-D11)</f>
        <v>77</v>
      </c>
      <c r="M11" s="163">
        <f t="shared" ref="M11:M16" si="4">SUM(H11+L11)</f>
        <v>150</v>
      </c>
      <c r="N11" s="244">
        <f t="shared" ref="N11:N16" si="5">+G11+K11</f>
        <v>144</v>
      </c>
      <c r="O11" s="165" t="s">
        <v>15</v>
      </c>
      <c r="Q11" s="16">
        <f t="shared" ref="Q11:Q16" si="6">J11-D11*0.5</f>
        <v>34.5</v>
      </c>
    </row>
    <row r="12" spans="1:17" ht="20.25" thickBot="1">
      <c r="A12" s="97" t="s">
        <v>46</v>
      </c>
      <c r="B12" s="98" t="s">
        <v>47</v>
      </c>
      <c r="C12" s="99">
        <v>36383</v>
      </c>
      <c r="D12" s="100">
        <v>0</v>
      </c>
      <c r="E12" s="101">
        <v>38</v>
      </c>
      <c r="F12" s="102">
        <v>38</v>
      </c>
      <c r="G12" s="103">
        <f t="shared" si="0"/>
        <v>76</v>
      </c>
      <c r="H12" s="104">
        <f t="shared" si="1"/>
        <v>76</v>
      </c>
      <c r="I12" s="160">
        <v>40</v>
      </c>
      <c r="J12" s="161">
        <v>39</v>
      </c>
      <c r="K12" s="103">
        <f t="shared" si="2"/>
        <v>79</v>
      </c>
      <c r="L12" s="162">
        <f t="shared" si="3"/>
        <v>79</v>
      </c>
      <c r="M12" s="163">
        <f t="shared" si="4"/>
        <v>155</v>
      </c>
      <c r="N12" s="244">
        <f t="shared" si="5"/>
        <v>155</v>
      </c>
      <c r="O12" s="165" t="s">
        <v>16</v>
      </c>
      <c r="Q12" s="16">
        <f t="shared" si="6"/>
        <v>39</v>
      </c>
    </row>
    <row r="13" spans="1:17" ht="20.25" thickBot="1">
      <c r="A13" s="97" t="s">
        <v>55</v>
      </c>
      <c r="B13" s="98" t="s">
        <v>56</v>
      </c>
      <c r="C13" s="99">
        <v>37346</v>
      </c>
      <c r="D13" s="100">
        <v>11</v>
      </c>
      <c r="E13" s="101">
        <v>40</v>
      </c>
      <c r="F13" s="102">
        <v>41</v>
      </c>
      <c r="G13" s="103">
        <f t="shared" si="0"/>
        <v>81</v>
      </c>
      <c r="H13" s="104">
        <f t="shared" si="1"/>
        <v>70</v>
      </c>
      <c r="I13" s="160">
        <v>45</v>
      </c>
      <c r="J13" s="161">
        <v>42</v>
      </c>
      <c r="K13" s="103">
        <f t="shared" si="2"/>
        <v>87</v>
      </c>
      <c r="L13" s="162">
        <f t="shared" si="3"/>
        <v>76</v>
      </c>
      <c r="M13" s="246">
        <f t="shared" si="4"/>
        <v>146</v>
      </c>
      <c r="N13" s="164">
        <f t="shared" si="5"/>
        <v>168</v>
      </c>
      <c r="O13" s="166" t="s">
        <v>17</v>
      </c>
      <c r="Q13" s="16">
        <f t="shared" si="6"/>
        <v>36.5</v>
      </c>
    </row>
    <row r="14" spans="1:17" ht="20.25" thickBot="1">
      <c r="A14" s="97" t="s">
        <v>50</v>
      </c>
      <c r="B14" s="98" t="s">
        <v>51</v>
      </c>
      <c r="C14" s="99">
        <v>37110</v>
      </c>
      <c r="D14" s="100">
        <v>4</v>
      </c>
      <c r="E14" s="101">
        <v>48</v>
      </c>
      <c r="F14" s="102">
        <v>40</v>
      </c>
      <c r="G14" s="103">
        <f t="shared" si="0"/>
        <v>88</v>
      </c>
      <c r="H14" s="104">
        <f t="shared" si="1"/>
        <v>84</v>
      </c>
      <c r="I14" s="160">
        <v>42</v>
      </c>
      <c r="J14" s="161">
        <v>41</v>
      </c>
      <c r="K14" s="103">
        <f t="shared" si="2"/>
        <v>83</v>
      </c>
      <c r="L14" s="162">
        <f t="shared" si="3"/>
        <v>79</v>
      </c>
      <c r="M14" s="163">
        <f t="shared" si="4"/>
        <v>163</v>
      </c>
      <c r="N14" s="164">
        <f t="shared" si="5"/>
        <v>171</v>
      </c>
      <c r="Q14" s="16">
        <f t="shared" si="6"/>
        <v>39</v>
      </c>
    </row>
    <row r="15" spans="1:17" ht="20.25" thickBot="1">
      <c r="A15" s="97" t="s">
        <v>54</v>
      </c>
      <c r="B15" s="98" t="s">
        <v>53</v>
      </c>
      <c r="C15" s="99">
        <v>37238</v>
      </c>
      <c r="D15" s="100">
        <v>10</v>
      </c>
      <c r="E15" s="101">
        <v>45</v>
      </c>
      <c r="F15" s="102">
        <v>42</v>
      </c>
      <c r="G15" s="103">
        <f t="shared" si="0"/>
        <v>87</v>
      </c>
      <c r="H15" s="104">
        <f t="shared" si="1"/>
        <v>77</v>
      </c>
      <c r="I15" s="160">
        <v>44</v>
      </c>
      <c r="J15" s="161">
        <v>43</v>
      </c>
      <c r="K15" s="103">
        <f t="shared" si="2"/>
        <v>87</v>
      </c>
      <c r="L15" s="162">
        <f t="shared" si="3"/>
        <v>77</v>
      </c>
      <c r="M15" s="246">
        <f t="shared" si="4"/>
        <v>154</v>
      </c>
      <c r="N15" s="164">
        <f t="shared" si="5"/>
        <v>174</v>
      </c>
      <c r="O15" s="166" t="s">
        <v>18</v>
      </c>
      <c r="Q15" s="16">
        <f t="shared" si="6"/>
        <v>38</v>
      </c>
    </row>
    <row r="16" spans="1:17" ht="20.25" thickBot="1">
      <c r="A16" s="106" t="s">
        <v>48</v>
      </c>
      <c r="B16" s="107" t="s">
        <v>49</v>
      </c>
      <c r="C16" s="108">
        <v>36734</v>
      </c>
      <c r="D16" s="109">
        <v>14</v>
      </c>
      <c r="E16" s="92">
        <v>43</v>
      </c>
      <c r="F16" s="110">
        <v>49</v>
      </c>
      <c r="G16" s="93">
        <f t="shared" si="0"/>
        <v>92</v>
      </c>
      <c r="H16" s="111">
        <f t="shared" si="1"/>
        <v>78</v>
      </c>
      <c r="I16" s="170">
        <v>51</v>
      </c>
      <c r="J16" s="171">
        <v>48</v>
      </c>
      <c r="K16" s="93">
        <f t="shared" si="2"/>
        <v>99</v>
      </c>
      <c r="L16" s="172">
        <f t="shared" si="3"/>
        <v>85</v>
      </c>
      <c r="M16" s="173">
        <f t="shared" si="4"/>
        <v>163</v>
      </c>
      <c r="N16" s="174">
        <f t="shared" si="5"/>
        <v>191</v>
      </c>
      <c r="Q16" s="16">
        <f t="shared" si="6"/>
        <v>41</v>
      </c>
    </row>
    <row r="17" spans="1:17" ht="19.5" thickBo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7" ht="20.25" thickBot="1">
      <c r="A18" s="266" t="s">
        <v>112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8"/>
    </row>
    <row r="19" spans="1:17" ht="20.25" thickBot="1">
      <c r="A19" s="167"/>
      <c r="B19" s="168"/>
      <c r="C19" s="168"/>
      <c r="D19" s="168"/>
      <c r="E19" s="269" t="s">
        <v>147</v>
      </c>
      <c r="F19" s="270"/>
      <c r="G19" s="270"/>
      <c r="H19" s="271"/>
      <c r="I19" s="260" t="s">
        <v>150</v>
      </c>
      <c r="J19" s="261"/>
      <c r="K19" s="261"/>
      <c r="L19" s="262"/>
      <c r="M19" s="1"/>
      <c r="N19" s="1"/>
    </row>
    <row r="20" spans="1:17" ht="20.25" thickBot="1">
      <c r="A20" s="4" t="s">
        <v>6</v>
      </c>
      <c r="B20" s="5" t="s">
        <v>9</v>
      </c>
      <c r="C20" s="5" t="s">
        <v>21</v>
      </c>
      <c r="D20" s="4" t="s">
        <v>1</v>
      </c>
      <c r="E20" s="157" t="s">
        <v>2</v>
      </c>
      <c r="F20" s="157" t="s">
        <v>3</v>
      </c>
      <c r="G20" s="157" t="s">
        <v>4</v>
      </c>
      <c r="H20" s="157" t="s">
        <v>5</v>
      </c>
      <c r="I20" s="158" t="s">
        <v>2</v>
      </c>
      <c r="J20" s="158" t="s">
        <v>3</v>
      </c>
      <c r="K20" s="158" t="s">
        <v>4</v>
      </c>
      <c r="L20" s="158" t="s">
        <v>5</v>
      </c>
      <c r="M20" s="4" t="s">
        <v>148</v>
      </c>
      <c r="N20" s="159" t="s">
        <v>149</v>
      </c>
      <c r="Q20" s="49" t="s">
        <v>23</v>
      </c>
    </row>
    <row r="21" spans="1:17" ht="20.25" thickBot="1">
      <c r="A21" s="97" t="s">
        <v>109</v>
      </c>
      <c r="B21" s="98" t="s">
        <v>49</v>
      </c>
      <c r="C21" s="99">
        <v>38873</v>
      </c>
      <c r="D21" s="100">
        <v>0</v>
      </c>
      <c r="E21" s="101">
        <v>41</v>
      </c>
      <c r="F21" s="102">
        <v>38</v>
      </c>
      <c r="G21" s="103">
        <f t="shared" ref="G21:G28" si="7">SUM(E21:F21)</f>
        <v>79</v>
      </c>
      <c r="H21" s="104">
        <f t="shared" ref="H21:H28" si="8">SUM(G21-D21)</f>
        <v>79</v>
      </c>
      <c r="I21" s="160">
        <v>41</v>
      </c>
      <c r="J21" s="161">
        <v>36</v>
      </c>
      <c r="K21" s="103">
        <f t="shared" ref="K21:K28" si="9">SUM(I21:J21)</f>
        <v>77</v>
      </c>
      <c r="L21" s="162">
        <f t="shared" ref="L21:L28" si="10">+(K21-D21)</f>
        <v>77</v>
      </c>
      <c r="M21" s="163">
        <f t="shared" ref="M21:M28" si="11">SUM(H21+L21)</f>
        <v>156</v>
      </c>
      <c r="N21" s="244">
        <f t="shared" ref="N21:N28" si="12">+G21+K21</f>
        <v>156</v>
      </c>
      <c r="O21" s="19" t="s">
        <v>15</v>
      </c>
      <c r="Q21" s="16">
        <f t="shared" ref="Q21:Q26" si="13">J21-D21*0.5</f>
        <v>36</v>
      </c>
    </row>
    <row r="22" spans="1:17" ht="20.25" thickBot="1">
      <c r="A22" s="97" t="s">
        <v>155</v>
      </c>
      <c r="B22" s="98" t="s">
        <v>49</v>
      </c>
      <c r="C22" s="99">
        <v>38257</v>
      </c>
      <c r="D22" s="100">
        <v>4</v>
      </c>
      <c r="E22" s="101">
        <v>40</v>
      </c>
      <c r="F22" s="102">
        <v>37</v>
      </c>
      <c r="G22" s="103">
        <f t="shared" si="7"/>
        <v>77</v>
      </c>
      <c r="H22" s="104">
        <f t="shared" si="8"/>
        <v>73</v>
      </c>
      <c r="I22" s="160">
        <v>43</v>
      </c>
      <c r="J22" s="161">
        <v>41</v>
      </c>
      <c r="K22" s="103">
        <f t="shared" si="9"/>
        <v>84</v>
      </c>
      <c r="L22" s="162">
        <f t="shared" si="10"/>
        <v>80</v>
      </c>
      <c r="M22" s="163">
        <f t="shared" si="11"/>
        <v>153</v>
      </c>
      <c r="N22" s="244">
        <f t="shared" si="12"/>
        <v>161</v>
      </c>
      <c r="O22" s="19" t="s">
        <v>16</v>
      </c>
      <c r="Q22" s="16">
        <f t="shared" si="13"/>
        <v>39</v>
      </c>
    </row>
    <row r="23" spans="1:17" ht="20.25" thickBot="1">
      <c r="A23" s="97" t="s">
        <v>110</v>
      </c>
      <c r="B23" s="98" t="s">
        <v>47</v>
      </c>
      <c r="C23" s="99">
        <v>38887</v>
      </c>
      <c r="D23" s="100">
        <v>7</v>
      </c>
      <c r="E23" s="101">
        <v>42</v>
      </c>
      <c r="F23" s="102">
        <v>39</v>
      </c>
      <c r="G23" s="103">
        <f t="shared" si="7"/>
        <v>81</v>
      </c>
      <c r="H23" s="104">
        <f t="shared" si="8"/>
        <v>74</v>
      </c>
      <c r="I23" s="160">
        <v>41</v>
      </c>
      <c r="J23" s="161">
        <v>40</v>
      </c>
      <c r="K23" s="103">
        <f t="shared" si="9"/>
        <v>81</v>
      </c>
      <c r="L23" s="162">
        <f t="shared" si="10"/>
        <v>74</v>
      </c>
      <c r="M23" s="163">
        <f t="shared" si="11"/>
        <v>148</v>
      </c>
      <c r="N23" s="164">
        <f t="shared" si="12"/>
        <v>162</v>
      </c>
      <c r="O23" s="23" t="s">
        <v>17</v>
      </c>
      <c r="Q23" s="16">
        <f t="shared" si="13"/>
        <v>36.5</v>
      </c>
    </row>
    <row r="24" spans="1:17" ht="20.25" thickBot="1">
      <c r="A24" s="97" t="s">
        <v>111</v>
      </c>
      <c r="B24" s="98" t="s">
        <v>49</v>
      </c>
      <c r="C24" s="99">
        <v>38986</v>
      </c>
      <c r="D24" s="100">
        <v>2</v>
      </c>
      <c r="E24" s="101">
        <v>42</v>
      </c>
      <c r="F24" s="102">
        <v>39</v>
      </c>
      <c r="G24" s="103">
        <f t="shared" si="7"/>
        <v>81</v>
      </c>
      <c r="H24" s="104">
        <f t="shared" si="8"/>
        <v>79</v>
      </c>
      <c r="I24" s="160">
        <v>40</v>
      </c>
      <c r="J24" s="161">
        <v>41</v>
      </c>
      <c r="K24" s="103">
        <f t="shared" si="9"/>
        <v>81</v>
      </c>
      <c r="L24" s="162">
        <f t="shared" si="10"/>
        <v>79</v>
      </c>
      <c r="M24" s="163">
        <f t="shared" si="11"/>
        <v>158</v>
      </c>
      <c r="N24" s="164">
        <f t="shared" si="12"/>
        <v>162</v>
      </c>
      <c r="Q24" s="16">
        <f t="shared" si="13"/>
        <v>40</v>
      </c>
    </row>
    <row r="25" spans="1:17" ht="20.25" thickBot="1">
      <c r="A25" s="175" t="s">
        <v>105</v>
      </c>
      <c r="B25" s="98" t="s">
        <v>51</v>
      </c>
      <c r="C25" s="99">
        <v>37495</v>
      </c>
      <c r="D25" s="100">
        <v>3</v>
      </c>
      <c r="E25" s="101">
        <v>39</v>
      </c>
      <c r="F25" s="102">
        <v>39</v>
      </c>
      <c r="G25" s="103">
        <f t="shared" si="7"/>
        <v>78</v>
      </c>
      <c r="H25" s="104">
        <f t="shared" si="8"/>
        <v>75</v>
      </c>
      <c r="I25" s="160">
        <v>39</v>
      </c>
      <c r="J25" s="161">
        <v>45</v>
      </c>
      <c r="K25" s="103">
        <f t="shared" si="9"/>
        <v>84</v>
      </c>
      <c r="L25" s="162">
        <f t="shared" si="10"/>
        <v>81</v>
      </c>
      <c r="M25" s="163">
        <f t="shared" si="11"/>
        <v>156</v>
      </c>
      <c r="N25" s="164">
        <f t="shared" si="12"/>
        <v>162</v>
      </c>
      <c r="O25" s="23" t="s">
        <v>18</v>
      </c>
      <c r="P25" s="96"/>
      <c r="Q25" s="16">
        <f t="shared" si="13"/>
        <v>43.5</v>
      </c>
    </row>
    <row r="26" spans="1:17" ht="19.5">
      <c r="A26" s="97" t="s">
        <v>107</v>
      </c>
      <c r="B26" s="98" t="s">
        <v>51</v>
      </c>
      <c r="C26" s="99">
        <v>38803</v>
      </c>
      <c r="D26" s="100">
        <v>4</v>
      </c>
      <c r="E26" s="101">
        <v>40</v>
      </c>
      <c r="F26" s="102">
        <v>42</v>
      </c>
      <c r="G26" s="103">
        <f t="shared" si="7"/>
        <v>82</v>
      </c>
      <c r="H26" s="104">
        <f t="shared" si="8"/>
        <v>78</v>
      </c>
      <c r="I26" s="160">
        <v>45</v>
      </c>
      <c r="J26" s="161">
        <v>40</v>
      </c>
      <c r="K26" s="103">
        <f t="shared" si="9"/>
        <v>85</v>
      </c>
      <c r="L26" s="162">
        <f t="shared" si="10"/>
        <v>81</v>
      </c>
      <c r="M26" s="163">
        <f t="shared" si="11"/>
        <v>159</v>
      </c>
      <c r="N26" s="164">
        <f t="shared" si="12"/>
        <v>167</v>
      </c>
      <c r="Q26" s="16">
        <f t="shared" si="13"/>
        <v>38</v>
      </c>
    </row>
    <row r="27" spans="1:17" ht="19.5">
      <c r="A27" s="97" t="s">
        <v>108</v>
      </c>
      <c r="B27" s="98" t="s">
        <v>51</v>
      </c>
      <c r="C27" s="99">
        <v>38821</v>
      </c>
      <c r="D27" s="100">
        <v>8</v>
      </c>
      <c r="E27" s="101">
        <v>47</v>
      </c>
      <c r="F27" s="102">
        <v>42</v>
      </c>
      <c r="G27" s="103">
        <f t="shared" si="7"/>
        <v>89</v>
      </c>
      <c r="H27" s="104">
        <f t="shared" si="8"/>
        <v>81</v>
      </c>
      <c r="I27" s="160">
        <v>43</v>
      </c>
      <c r="J27" s="161">
        <v>44</v>
      </c>
      <c r="K27" s="103">
        <f t="shared" si="9"/>
        <v>87</v>
      </c>
      <c r="L27" s="162">
        <f t="shared" si="10"/>
        <v>79</v>
      </c>
      <c r="M27" s="163">
        <f t="shared" si="11"/>
        <v>160</v>
      </c>
      <c r="N27" s="164">
        <f t="shared" si="12"/>
        <v>176</v>
      </c>
    </row>
    <row r="28" spans="1:17" ht="20.25" thickBot="1">
      <c r="A28" s="106" t="s">
        <v>106</v>
      </c>
      <c r="B28" s="107" t="s">
        <v>62</v>
      </c>
      <c r="C28" s="108">
        <v>38411</v>
      </c>
      <c r="D28" s="109">
        <v>5</v>
      </c>
      <c r="E28" s="92">
        <v>44</v>
      </c>
      <c r="F28" s="110">
        <v>42</v>
      </c>
      <c r="G28" s="93">
        <f t="shared" si="7"/>
        <v>86</v>
      </c>
      <c r="H28" s="111">
        <f t="shared" si="8"/>
        <v>81</v>
      </c>
      <c r="I28" s="170">
        <v>52</v>
      </c>
      <c r="J28" s="171">
        <v>43</v>
      </c>
      <c r="K28" s="93">
        <f t="shared" si="9"/>
        <v>95</v>
      </c>
      <c r="L28" s="172">
        <f t="shared" si="10"/>
        <v>90</v>
      </c>
      <c r="M28" s="173">
        <f t="shared" si="11"/>
        <v>171</v>
      </c>
      <c r="N28" s="174">
        <f t="shared" si="12"/>
        <v>181</v>
      </c>
    </row>
  </sheetData>
  <sortState ref="A21:N28">
    <sortCondition ref="N21:N28"/>
    <sortCondition ref="K21:K28"/>
    <sortCondition ref="G21:G28"/>
  </sortState>
  <mergeCells count="12">
    <mergeCell ref="A6:N6"/>
    <mergeCell ref="A1:N1"/>
    <mergeCell ref="A2:N2"/>
    <mergeCell ref="A3:N3"/>
    <mergeCell ref="A4:N4"/>
    <mergeCell ref="A5:N5"/>
    <mergeCell ref="I9:L9"/>
    <mergeCell ref="A8:N8"/>
    <mergeCell ref="A18:N18"/>
    <mergeCell ref="E19:H19"/>
    <mergeCell ref="I19:L19"/>
    <mergeCell ref="E9:H9"/>
  </mergeCells>
  <phoneticPr fontId="0" type="noConversion"/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25.140625" style="183" customWidth="1"/>
    <col min="2" max="2" width="8.85546875" style="180" customWidth="1"/>
    <col min="3" max="3" width="11.140625" style="22" customWidth="1"/>
    <col min="4" max="4" width="4.85546875" style="9" bestFit="1" customWidth="1"/>
    <col min="5" max="7" width="10.7109375" style="9" bestFit="1" customWidth="1"/>
    <col min="8" max="8" width="6.28515625" style="25" bestFit="1" customWidth="1"/>
    <col min="9" max="9" width="13" style="9" bestFit="1" customWidth="1"/>
    <col min="10" max="10" width="4.42578125" style="9" bestFit="1" customWidth="1"/>
    <col min="11" max="16384" width="11.42578125" style="9"/>
  </cols>
  <sheetData>
    <row r="1" spans="1:10">
      <c r="A1" s="292" t="str">
        <f>JUV!A1</f>
        <v>VILLA GESELL</v>
      </c>
      <c r="B1" s="292"/>
      <c r="C1" s="292"/>
      <c r="D1" s="292"/>
      <c r="E1" s="292"/>
      <c r="F1" s="292"/>
      <c r="G1" s="292"/>
      <c r="H1" s="292"/>
      <c r="I1" s="10"/>
      <c r="J1" s="31"/>
    </row>
    <row r="2" spans="1:10">
      <c r="A2" s="299" t="str">
        <f>JUV!A2</f>
        <v>GOLF CLUB</v>
      </c>
      <c r="B2" s="299"/>
      <c r="C2" s="299"/>
      <c r="D2" s="299"/>
      <c r="E2" s="299"/>
      <c r="F2" s="299"/>
      <c r="G2" s="299"/>
      <c r="H2" s="299"/>
      <c r="I2" s="10"/>
      <c r="J2" s="31"/>
    </row>
    <row r="3" spans="1:10">
      <c r="A3" s="292" t="s">
        <v>7</v>
      </c>
      <c r="B3" s="292"/>
      <c r="C3" s="292"/>
      <c r="D3" s="292"/>
      <c r="E3" s="292"/>
      <c r="F3" s="292"/>
      <c r="G3" s="292"/>
      <c r="H3" s="292"/>
      <c r="I3" s="10"/>
      <c r="J3" s="31"/>
    </row>
    <row r="4" spans="1:10">
      <c r="A4" s="300" t="s">
        <v>11</v>
      </c>
      <c r="B4" s="300"/>
      <c r="C4" s="300"/>
      <c r="D4" s="300"/>
      <c r="E4" s="300"/>
      <c r="F4" s="300"/>
      <c r="G4" s="300"/>
      <c r="H4" s="300"/>
      <c r="I4" s="10"/>
      <c r="J4" s="31"/>
    </row>
    <row r="5" spans="1:10">
      <c r="A5" s="292" t="str">
        <f>JUV!A5</f>
        <v>CUATRO VUELTAS DE 9 HOYOS MEDAL PLAY</v>
      </c>
      <c r="B5" s="292"/>
      <c r="C5" s="292"/>
      <c r="D5" s="292"/>
      <c r="E5" s="292"/>
      <c r="F5" s="292"/>
      <c r="G5" s="292"/>
      <c r="H5" s="292"/>
      <c r="I5" s="10"/>
      <c r="J5" s="31"/>
    </row>
    <row r="6" spans="1:10" ht="20.25" thickBot="1">
      <c r="A6" s="292" t="str">
        <f>JUV!A6</f>
        <v>SABADO 28 Y DOMINGO 29 DE MAYO DE 2022</v>
      </c>
      <c r="B6" s="292"/>
      <c r="C6" s="292"/>
      <c r="D6" s="292"/>
      <c r="E6" s="292"/>
      <c r="F6" s="292"/>
      <c r="G6" s="292"/>
      <c r="H6" s="292"/>
      <c r="I6" s="10"/>
      <c r="J6" s="31"/>
    </row>
    <row r="7" spans="1:10" ht="20.25" hidden="1" thickBot="1">
      <c r="A7" s="293" t="e">
        <f>JUV!#REF!</f>
        <v>#REF!</v>
      </c>
      <c r="B7" s="294"/>
      <c r="C7" s="294"/>
      <c r="D7" s="294"/>
      <c r="E7" s="294"/>
      <c r="F7" s="294"/>
      <c r="G7" s="294"/>
      <c r="H7" s="295"/>
      <c r="I7" s="10"/>
      <c r="J7" s="31"/>
    </row>
    <row r="8" spans="1:10" ht="20.25" hidden="1" thickBot="1">
      <c r="A8" s="181" t="s">
        <v>6</v>
      </c>
      <c r="B8" s="178" t="s">
        <v>9</v>
      </c>
      <c r="C8" s="20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1"/>
    </row>
    <row r="9" spans="1:10" ht="20.100000000000001" hidden="1" customHeight="1" thickBot="1">
      <c r="A9" s="182" t="e">
        <f>JUV!#REF!</f>
        <v>#REF!</v>
      </c>
      <c r="B9" s="179" t="e">
        <f>JUV!#REF!</f>
        <v>#REF!</v>
      </c>
      <c r="C9" s="21" t="e">
        <f>JUV!#REF!</f>
        <v>#REF!</v>
      </c>
      <c r="D9" s="16" t="e">
        <f>JUV!#REF!</f>
        <v>#REF!</v>
      </c>
      <c r="E9" s="16" t="e">
        <f>JUV!#REF!</f>
        <v>#REF!</v>
      </c>
      <c r="F9" s="16" t="e">
        <f>JUV!#REF!</f>
        <v>#REF!</v>
      </c>
      <c r="G9" s="16" t="e">
        <f>JUV!#REF!</f>
        <v>#REF!</v>
      </c>
      <c r="H9" s="24" t="s">
        <v>10</v>
      </c>
      <c r="I9" s="11" t="s">
        <v>15</v>
      </c>
      <c r="J9" s="31"/>
    </row>
    <row r="10" spans="1:10" ht="20.100000000000001" hidden="1" customHeight="1" thickBot="1">
      <c r="A10" s="182" t="e">
        <f>JUV!#REF!</f>
        <v>#REF!</v>
      </c>
      <c r="B10" s="179" t="e">
        <f>JUV!#REF!</f>
        <v>#REF!</v>
      </c>
      <c r="C10" s="21" t="e">
        <f>JUV!#REF!</f>
        <v>#REF!</v>
      </c>
      <c r="D10" s="16" t="e">
        <f>JUV!#REF!</f>
        <v>#REF!</v>
      </c>
      <c r="E10" s="16" t="e">
        <f>JUV!#REF!</f>
        <v>#REF!</v>
      </c>
      <c r="F10" s="16" t="e">
        <f>JUV!#REF!</f>
        <v>#REF!</v>
      </c>
      <c r="G10" s="16" t="e">
        <f>JUV!#REF!</f>
        <v>#REF!</v>
      </c>
      <c r="H10" s="24" t="s">
        <v>10</v>
      </c>
      <c r="I10" s="11" t="s">
        <v>16</v>
      </c>
      <c r="J10" s="31"/>
    </row>
    <row r="11" spans="1:10" ht="20.100000000000001" hidden="1" customHeight="1" thickBot="1">
      <c r="A11" s="182"/>
      <c r="B11" s="179"/>
      <c r="C11" s="21"/>
      <c r="D11" s="16"/>
      <c r="E11" s="16"/>
      <c r="F11" s="16"/>
      <c r="G11" s="27">
        <f>SUM(E11:F11)</f>
        <v>0</v>
      </c>
      <c r="H11" s="24">
        <f>SUM(G11-D11)</f>
        <v>0</v>
      </c>
      <c r="I11" s="11" t="s">
        <v>17</v>
      </c>
      <c r="J11" s="31"/>
    </row>
    <row r="12" spans="1:10" ht="20.100000000000001" hidden="1" customHeight="1" thickBot="1">
      <c r="A12" s="182"/>
      <c r="B12" s="179"/>
      <c r="C12" s="21"/>
      <c r="D12" s="16"/>
      <c r="E12" s="16"/>
      <c r="F12" s="16"/>
      <c r="G12" s="27">
        <f>SUM(E12:F12)</f>
        <v>0</v>
      </c>
      <c r="H12" s="24">
        <f>SUM(G12-D12)</f>
        <v>0</v>
      </c>
      <c r="I12" s="11" t="s">
        <v>18</v>
      </c>
      <c r="J12" s="31"/>
    </row>
    <row r="13" spans="1:10" ht="20.25" thickBot="1">
      <c r="A13" s="293" t="str">
        <f>JUV!A8</f>
        <v>CABALLEROS JUVENILES (Clases 97- 98- 99- 00 - 01 - 02 y 03)</v>
      </c>
      <c r="B13" s="294"/>
      <c r="C13" s="294"/>
      <c r="D13" s="294"/>
      <c r="E13" s="294"/>
      <c r="F13" s="294"/>
      <c r="G13" s="294"/>
      <c r="H13" s="295"/>
      <c r="I13" s="1"/>
      <c r="J13" s="31"/>
    </row>
    <row r="14" spans="1:10" ht="20.25" thickBot="1">
      <c r="A14" s="181" t="s">
        <v>0</v>
      </c>
      <c r="B14" s="178" t="s">
        <v>9</v>
      </c>
      <c r="C14" s="20" t="s">
        <v>21</v>
      </c>
      <c r="D14" s="4" t="s">
        <v>1</v>
      </c>
      <c r="E14" s="4" t="s">
        <v>151</v>
      </c>
      <c r="F14" s="4" t="s">
        <v>152</v>
      </c>
      <c r="G14" s="4" t="s">
        <v>4</v>
      </c>
      <c r="H14" s="4" t="s">
        <v>5</v>
      </c>
      <c r="I14" s="10"/>
      <c r="J14" s="31"/>
    </row>
    <row r="15" spans="1:10" ht="20.100000000000001" customHeight="1" thickBot="1">
      <c r="A15" s="182" t="str">
        <f>JUV!A11</f>
        <v>ACUÑA TOBIAS</v>
      </c>
      <c r="B15" s="179" t="str">
        <f>JUV!B11</f>
        <v>EVTGC</v>
      </c>
      <c r="C15" s="21">
        <f>JUV!C11</f>
        <v>37164</v>
      </c>
      <c r="D15" s="16">
        <f>JUV!D11</f>
        <v>-3</v>
      </c>
      <c r="E15" s="16">
        <f>JUV!G11</f>
        <v>70</v>
      </c>
      <c r="F15" s="16">
        <f>JUV!K11</f>
        <v>74</v>
      </c>
      <c r="G15" s="16">
        <f>+E15+F15</f>
        <v>144</v>
      </c>
      <c r="H15" s="24" t="s">
        <v>10</v>
      </c>
      <c r="I15" s="11" t="s">
        <v>15</v>
      </c>
      <c r="J15" s="31"/>
    </row>
    <row r="16" spans="1:10" ht="20.100000000000001" customHeight="1" thickBot="1">
      <c r="A16" s="182" t="str">
        <f>JUV!A12</f>
        <v>MICHELINI RAMIRO</v>
      </c>
      <c r="B16" s="179" t="str">
        <f>JUV!B12</f>
        <v>TGC</v>
      </c>
      <c r="C16" s="21">
        <f>JUV!C12</f>
        <v>36383</v>
      </c>
      <c r="D16" s="16">
        <f>JUV!D12</f>
        <v>0</v>
      </c>
      <c r="E16" s="16">
        <f>JUV!G12</f>
        <v>76</v>
      </c>
      <c r="F16" s="16">
        <f>JUV!K12</f>
        <v>79</v>
      </c>
      <c r="G16" s="16">
        <f t="shared" ref="G16" si="0">+E16+F16</f>
        <v>155</v>
      </c>
      <c r="H16" s="24" t="s">
        <v>10</v>
      </c>
      <c r="I16" s="11" t="s">
        <v>16</v>
      </c>
      <c r="J16" s="31"/>
    </row>
    <row r="17" spans="1:10" ht="20.100000000000001" customHeight="1" thickBot="1">
      <c r="A17" s="182" t="str">
        <f>JUV!A13</f>
        <v>ROMERO GONZALO</v>
      </c>
      <c r="B17" s="179" t="str">
        <f>JUV!B13</f>
        <v>GCD</v>
      </c>
      <c r="C17" s="21">
        <f>JUV!C13</f>
        <v>37346</v>
      </c>
      <c r="D17" s="16">
        <f>JUV!D13</f>
        <v>11</v>
      </c>
      <c r="E17" s="16">
        <v>70</v>
      </c>
      <c r="F17" s="16">
        <v>76</v>
      </c>
      <c r="G17" s="253" t="s">
        <v>10</v>
      </c>
      <c r="H17" s="24">
        <v>146</v>
      </c>
      <c r="I17" s="11" t="s">
        <v>17</v>
      </c>
      <c r="J17" s="31"/>
    </row>
    <row r="18" spans="1:10" ht="20.100000000000001" customHeight="1" thickBot="1">
      <c r="A18" s="182" t="s">
        <v>54</v>
      </c>
      <c r="B18" s="179" t="s">
        <v>53</v>
      </c>
      <c r="C18" s="21">
        <v>37238</v>
      </c>
      <c r="D18" s="16">
        <v>10</v>
      </c>
      <c r="E18" s="16">
        <v>77</v>
      </c>
      <c r="F18" s="16">
        <v>77</v>
      </c>
      <c r="G18" s="254" t="s">
        <v>10</v>
      </c>
      <c r="H18" s="24">
        <f>+E18+F18</f>
        <v>154</v>
      </c>
      <c r="I18" s="11" t="s">
        <v>18</v>
      </c>
      <c r="J18" s="31"/>
    </row>
    <row r="19" spans="1:10" ht="20.25" thickBot="1">
      <c r="A19" s="293" t="str">
        <f>JUV!A18</f>
        <v>DAMAS JUVENILES Y MENORES</v>
      </c>
      <c r="B19" s="294"/>
      <c r="C19" s="294"/>
      <c r="D19" s="294"/>
      <c r="E19" s="294"/>
      <c r="F19" s="294"/>
      <c r="G19" s="294"/>
      <c r="H19" s="295"/>
      <c r="I19" s="1"/>
      <c r="J19" s="31"/>
    </row>
    <row r="20" spans="1:10" ht="20.25" thickBot="1">
      <c r="A20" s="181" t="s">
        <v>6</v>
      </c>
      <c r="B20" s="178" t="s">
        <v>9</v>
      </c>
      <c r="C20" s="20" t="s">
        <v>21</v>
      </c>
      <c r="D20" s="4" t="s">
        <v>1</v>
      </c>
      <c r="E20" s="4" t="s">
        <v>151</v>
      </c>
      <c r="F20" s="4" t="s">
        <v>152</v>
      </c>
      <c r="G20" s="4" t="s">
        <v>4</v>
      </c>
      <c r="H20" s="4" t="s">
        <v>5</v>
      </c>
      <c r="I20" s="10"/>
      <c r="J20" s="31"/>
    </row>
    <row r="21" spans="1:10" ht="20.100000000000001" customHeight="1" thickBot="1">
      <c r="A21" s="182" t="str">
        <f>JUV!A21</f>
        <v>MARTIN IARA</v>
      </c>
      <c r="B21" s="179" t="str">
        <f>JUV!B21</f>
        <v>CMDP</v>
      </c>
      <c r="C21" s="21">
        <f>JUV!C21</f>
        <v>38873</v>
      </c>
      <c r="D21" s="16">
        <f>JUV!D21</f>
        <v>0</v>
      </c>
      <c r="E21" s="16">
        <f>JUV!G21</f>
        <v>79</v>
      </c>
      <c r="F21" s="16">
        <f>JUV!K21</f>
        <v>77</v>
      </c>
      <c r="G21" s="16">
        <f>+E21+F21</f>
        <v>156</v>
      </c>
      <c r="H21" s="24" t="s">
        <v>10</v>
      </c>
      <c r="I21" s="11" t="s">
        <v>15</v>
      </c>
      <c r="J21" s="31"/>
    </row>
    <row r="22" spans="1:10" ht="20.100000000000001" customHeight="1" thickBot="1">
      <c r="A22" s="182" t="str">
        <f>JUV!A22</f>
        <v>ERRECART GIMENA NO INFORMADO</v>
      </c>
      <c r="B22" s="179" t="str">
        <f>JUV!B22</f>
        <v>CMDP</v>
      </c>
      <c r="C22" s="21">
        <f>JUV!C22</f>
        <v>38257</v>
      </c>
      <c r="D22" s="16">
        <f>JUV!D22</f>
        <v>4</v>
      </c>
      <c r="E22" s="16">
        <f>JUV!G22</f>
        <v>77</v>
      </c>
      <c r="F22" s="16">
        <f>JUV!K22</f>
        <v>84</v>
      </c>
      <c r="G22" s="16">
        <f t="shared" ref="G22" si="1">+E22+F22</f>
        <v>161</v>
      </c>
      <c r="H22" s="24" t="s">
        <v>10</v>
      </c>
      <c r="I22" s="11" t="s">
        <v>16</v>
      </c>
      <c r="J22" s="31"/>
    </row>
    <row r="23" spans="1:10" ht="20.100000000000001" customHeight="1" thickBot="1">
      <c r="A23" s="182" t="s">
        <v>110</v>
      </c>
      <c r="B23" s="179" t="s">
        <v>47</v>
      </c>
      <c r="C23" s="21">
        <v>38887</v>
      </c>
      <c r="D23" s="16">
        <v>7</v>
      </c>
      <c r="E23" s="16">
        <v>74</v>
      </c>
      <c r="F23" s="16">
        <v>74</v>
      </c>
      <c r="G23" s="253" t="s">
        <v>10</v>
      </c>
      <c r="H23" s="24">
        <f>+E23+F23</f>
        <v>148</v>
      </c>
      <c r="I23" s="11" t="s">
        <v>17</v>
      </c>
      <c r="J23" s="31"/>
    </row>
    <row r="24" spans="1:10" ht="20.100000000000001" customHeight="1" thickBot="1">
      <c r="A24" s="182" t="s">
        <v>105</v>
      </c>
      <c r="B24" s="179" t="s">
        <v>51</v>
      </c>
      <c r="C24" s="21">
        <v>37495</v>
      </c>
      <c r="D24" s="16">
        <v>3</v>
      </c>
      <c r="E24" s="16">
        <v>75</v>
      </c>
      <c r="F24" s="16">
        <v>81</v>
      </c>
      <c r="G24" s="254" t="s">
        <v>10</v>
      </c>
      <c r="H24" s="24">
        <f>+E24+F24</f>
        <v>156</v>
      </c>
      <c r="I24" s="11" t="s">
        <v>18</v>
      </c>
      <c r="J24" s="31"/>
    </row>
    <row r="25" spans="1:10" ht="20.25" thickBot="1">
      <c r="A25" s="293" t="str">
        <f>'M 18'!A7</f>
        <v>CABALLEROS MENORES (Clases 04 - 05 y 06)</v>
      </c>
      <c r="B25" s="294"/>
      <c r="C25" s="294"/>
      <c r="D25" s="294"/>
      <c r="E25" s="294"/>
      <c r="F25" s="294"/>
      <c r="G25" s="294"/>
      <c r="H25" s="295"/>
      <c r="I25" s="1"/>
      <c r="J25" s="31"/>
    </row>
    <row r="26" spans="1:10" ht="20.25" thickBot="1">
      <c r="A26" s="181" t="s">
        <v>0</v>
      </c>
      <c r="B26" s="178" t="s">
        <v>9</v>
      </c>
      <c r="C26" s="20" t="s">
        <v>21</v>
      </c>
      <c r="D26" s="4" t="s">
        <v>1</v>
      </c>
      <c r="E26" s="4" t="s">
        <v>151</v>
      </c>
      <c r="F26" s="4" t="s">
        <v>152</v>
      </c>
      <c r="G26" s="4" t="s">
        <v>4</v>
      </c>
      <c r="H26" s="4" t="s">
        <v>5</v>
      </c>
      <c r="I26" s="10"/>
      <c r="J26" s="31"/>
    </row>
    <row r="27" spans="1:10" ht="20.100000000000001" customHeight="1" thickBot="1">
      <c r="A27" s="182" t="str">
        <f>'M 18'!A10</f>
        <v>GOTI JULIO</v>
      </c>
      <c r="B27" s="179" t="str">
        <f>'M 18'!B10</f>
        <v>TGC</v>
      </c>
      <c r="C27" s="21">
        <f>'M 18'!C10</f>
        <v>38874</v>
      </c>
      <c r="D27" s="16">
        <f>'M 18'!D10</f>
        <v>0</v>
      </c>
      <c r="E27" s="16">
        <f>'M 18'!G10</f>
        <v>74</v>
      </c>
      <c r="F27" s="16">
        <f>'M 18'!K10</f>
        <v>72</v>
      </c>
      <c r="G27" s="16">
        <f>+E27+F27</f>
        <v>146</v>
      </c>
      <c r="H27" s="24" t="s">
        <v>10</v>
      </c>
      <c r="I27" s="11" t="s">
        <v>15</v>
      </c>
      <c r="J27" s="31"/>
    </row>
    <row r="28" spans="1:10" ht="20.100000000000001" customHeight="1" thickBot="1">
      <c r="A28" s="182" t="str">
        <f>'M 18'!A11</f>
        <v>ORTALE FELIPE</v>
      </c>
      <c r="B28" s="179" t="str">
        <f>'M 18'!B11</f>
        <v>NGC</v>
      </c>
      <c r="C28" s="21">
        <f>'M 18'!C11</f>
        <v>38888</v>
      </c>
      <c r="D28" s="16">
        <f>'M 18'!D11</f>
        <v>4</v>
      </c>
      <c r="E28" s="16">
        <f>'M 18'!G11</f>
        <v>68</v>
      </c>
      <c r="F28" s="16">
        <f>'M 18'!K11</f>
        <v>79</v>
      </c>
      <c r="G28" s="16">
        <f t="shared" ref="G28" si="2">+E28+F28</f>
        <v>147</v>
      </c>
      <c r="H28" s="24" t="s">
        <v>10</v>
      </c>
      <c r="I28" s="11" t="s">
        <v>16</v>
      </c>
      <c r="J28" s="31"/>
    </row>
    <row r="29" spans="1:10" ht="20.100000000000001" customHeight="1" thickBot="1">
      <c r="A29" s="182" t="s">
        <v>73</v>
      </c>
      <c r="B29" s="179" t="s">
        <v>51</v>
      </c>
      <c r="C29" s="21">
        <v>38848</v>
      </c>
      <c r="D29" s="16">
        <v>13</v>
      </c>
      <c r="E29" s="16">
        <v>75</v>
      </c>
      <c r="F29" s="16">
        <v>71</v>
      </c>
      <c r="G29" s="253" t="s">
        <v>10</v>
      </c>
      <c r="H29" s="24">
        <f>+E29+F29</f>
        <v>146</v>
      </c>
      <c r="I29" s="11" t="s">
        <v>17</v>
      </c>
      <c r="J29" s="31"/>
    </row>
    <row r="30" spans="1:10" ht="20.100000000000001" customHeight="1" thickBot="1">
      <c r="A30" s="182" t="s">
        <v>63</v>
      </c>
      <c r="B30" s="179" t="s">
        <v>47</v>
      </c>
      <c r="C30" s="21">
        <v>38332</v>
      </c>
      <c r="D30" s="16">
        <v>8</v>
      </c>
      <c r="E30" s="16">
        <v>71</v>
      </c>
      <c r="F30" s="16">
        <v>75</v>
      </c>
      <c r="G30" s="254" t="s">
        <v>10</v>
      </c>
      <c r="H30" s="24">
        <f>+E30+F30</f>
        <v>146</v>
      </c>
      <c r="I30" s="11" t="s">
        <v>18</v>
      </c>
      <c r="J30" s="31"/>
    </row>
    <row r="31" spans="1:10" ht="20.25" thickBot="1">
      <c r="A31" s="293" t="str">
        <f>'M 15'!A7:H7</f>
        <v>CABALLEROS MENORES DE 15 AÑOS (Clases 07 - 08)</v>
      </c>
      <c r="B31" s="294"/>
      <c r="C31" s="294"/>
      <c r="D31" s="294"/>
      <c r="E31" s="294"/>
      <c r="F31" s="294"/>
      <c r="G31" s="294"/>
      <c r="H31" s="295"/>
      <c r="I31" s="1"/>
      <c r="J31" s="31"/>
    </row>
    <row r="32" spans="1:10" ht="20.25" thickBot="1">
      <c r="A32" s="181" t="s">
        <v>0</v>
      </c>
      <c r="B32" s="178" t="s">
        <v>9</v>
      </c>
      <c r="C32" s="20" t="s">
        <v>21</v>
      </c>
      <c r="D32" s="4" t="s">
        <v>1</v>
      </c>
      <c r="E32" s="4" t="s">
        <v>151</v>
      </c>
      <c r="F32" s="4" t="s">
        <v>152</v>
      </c>
      <c r="G32" s="4" t="s">
        <v>4</v>
      </c>
      <c r="H32" s="4" t="s">
        <v>5</v>
      </c>
      <c r="I32" s="39"/>
      <c r="J32" s="31"/>
    </row>
    <row r="33" spans="1:10" ht="20.100000000000001" customHeight="1" thickBot="1">
      <c r="A33" s="182" t="str">
        <f>'M 15'!A10</f>
        <v>GIMENEZ QUIROGA GONZALO</v>
      </c>
      <c r="B33" s="179" t="str">
        <f>'M 15'!B10</f>
        <v>NGC</v>
      </c>
      <c r="C33" s="21">
        <f>'M 15'!C10</f>
        <v>39105</v>
      </c>
      <c r="D33" s="16">
        <f>'M 15'!D10</f>
        <v>3</v>
      </c>
      <c r="E33" s="16">
        <f>'M 15'!G10</f>
        <v>76</v>
      </c>
      <c r="F33" s="16">
        <f>'M 15'!K10</f>
        <v>76</v>
      </c>
      <c r="G33" s="16">
        <f>+E33+F33</f>
        <v>152</v>
      </c>
      <c r="H33" s="24" t="s">
        <v>10</v>
      </c>
      <c r="I33" s="11" t="s">
        <v>15</v>
      </c>
      <c r="J33" s="31"/>
    </row>
    <row r="34" spans="1:10" ht="20.100000000000001" customHeight="1" thickBot="1">
      <c r="A34" s="182" t="str">
        <f>'M 15'!A11</f>
        <v>DURINGER BENJAMIN</v>
      </c>
      <c r="B34" s="179" t="str">
        <f>'M 15'!B11</f>
        <v>EVTGC</v>
      </c>
      <c r="C34" s="21">
        <f>'M 15'!C11</f>
        <v>39791</v>
      </c>
      <c r="D34" s="16">
        <f>'M 15'!D11</f>
        <v>13</v>
      </c>
      <c r="E34" s="16">
        <f>'M 15'!G11</f>
        <v>85</v>
      </c>
      <c r="F34" s="16">
        <f>'M 15'!K11</f>
        <v>86</v>
      </c>
      <c r="G34" s="16">
        <f t="shared" ref="G34" si="3">+E34+F34</f>
        <v>171</v>
      </c>
      <c r="H34" s="24" t="s">
        <v>10</v>
      </c>
      <c r="I34" s="11" t="s">
        <v>16</v>
      </c>
      <c r="J34" s="31"/>
    </row>
    <row r="35" spans="1:10" ht="20.100000000000001" customHeight="1" thickBot="1">
      <c r="A35" s="182" t="s">
        <v>93</v>
      </c>
      <c r="B35" s="179" t="s">
        <v>51</v>
      </c>
      <c r="C35" s="21">
        <v>39785</v>
      </c>
      <c r="D35" s="16">
        <v>36</v>
      </c>
      <c r="E35" s="16">
        <v>71</v>
      </c>
      <c r="F35" s="16">
        <v>68</v>
      </c>
      <c r="G35" s="253" t="s">
        <v>10</v>
      </c>
      <c r="H35" s="24">
        <f>+E35+F35</f>
        <v>139</v>
      </c>
      <c r="I35" s="11" t="s">
        <v>17</v>
      </c>
      <c r="J35" s="31"/>
    </row>
    <row r="36" spans="1:10" ht="20.100000000000001" customHeight="1" thickBot="1">
      <c r="A36" s="182" t="s">
        <v>90</v>
      </c>
      <c r="B36" s="179" t="s">
        <v>51</v>
      </c>
      <c r="C36" s="21">
        <v>39755</v>
      </c>
      <c r="D36" s="16">
        <v>20</v>
      </c>
      <c r="E36" s="16">
        <v>74</v>
      </c>
      <c r="F36" s="16">
        <v>66</v>
      </c>
      <c r="G36" s="254" t="s">
        <v>10</v>
      </c>
      <c r="H36" s="24">
        <f>+E36+F36</f>
        <v>140</v>
      </c>
      <c r="I36" s="11" t="s">
        <v>18</v>
      </c>
      <c r="J36" s="31"/>
    </row>
    <row r="37" spans="1:10" ht="20.25" thickBot="1">
      <c r="A37" s="293" t="str">
        <f>'M 15'!A23:H23</f>
        <v>DAMAS MENORES DE 15 AÑOS (Clases 07 Y POSTERIORES)</v>
      </c>
      <c r="B37" s="294"/>
      <c r="C37" s="294"/>
      <c r="D37" s="294"/>
      <c r="E37" s="294"/>
      <c r="F37" s="294"/>
      <c r="G37" s="294"/>
      <c r="H37" s="295"/>
      <c r="I37" s="13"/>
      <c r="J37" s="31"/>
    </row>
    <row r="38" spans="1:10" ht="20.25" thickBot="1">
      <c r="A38" s="181" t="s">
        <v>6</v>
      </c>
      <c r="B38" s="178" t="s">
        <v>9</v>
      </c>
      <c r="C38" s="20" t="s">
        <v>21</v>
      </c>
      <c r="D38" s="4" t="s">
        <v>1</v>
      </c>
      <c r="E38" s="4" t="s">
        <v>151</v>
      </c>
      <c r="F38" s="4" t="s">
        <v>152</v>
      </c>
      <c r="G38" s="4" t="s">
        <v>4</v>
      </c>
      <c r="H38" s="4" t="s">
        <v>5</v>
      </c>
      <c r="I38" s="10"/>
      <c r="J38" s="31"/>
    </row>
    <row r="39" spans="1:10" ht="20.100000000000001" customHeight="1" thickBot="1">
      <c r="A39" s="182" t="str">
        <f>'M 15'!A26</f>
        <v>DEPREZ UMMA</v>
      </c>
      <c r="B39" s="179" t="str">
        <f>'M 15'!B26</f>
        <v>SPGC</v>
      </c>
      <c r="C39" s="21">
        <f>'M 15'!C26</f>
        <v>39932</v>
      </c>
      <c r="D39" s="16">
        <f>'M 15'!D26</f>
        <v>11</v>
      </c>
      <c r="E39" s="16">
        <f>'M 15'!G26</f>
        <v>94</v>
      </c>
      <c r="F39" s="16">
        <f>'M 15'!K26</f>
        <v>88</v>
      </c>
      <c r="G39" s="16">
        <f>+E39+F39</f>
        <v>182</v>
      </c>
      <c r="H39" s="24" t="s">
        <v>10</v>
      </c>
      <c r="I39" s="11" t="s">
        <v>15</v>
      </c>
      <c r="J39" s="31"/>
    </row>
    <row r="40" spans="1:10" ht="20.100000000000001" customHeight="1" thickBot="1">
      <c r="A40" s="182" t="str">
        <f>'M 15'!A27</f>
        <v>ACHEN ALDANA</v>
      </c>
      <c r="B40" s="179" t="str">
        <f>'M 15'!B27</f>
        <v>CMDP</v>
      </c>
      <c r="C40" s="21">
        <f>'M 15'!C27</f>
        <v>39591</v>
      </c>
      <c r="D40" s="16">
        <f>'M 15'!D27</f>
        <v>18</v>
      </c>
      <c r="E40" s="16">
        <f>'M 15'!G27</f>
        <v>101</v>
      </c>
      <c r="F40" s="16">
        <f>'M 15'!K27</f>
        <v>106</v>
      </c>
      <c r="G40" s="16">
        <f t="shared" ref="G40" si="4">+E40+F40</f>
        <v>207</v>
      </c>
      <c r="H40" s="24" t="s">
        <v>10</v>
      </c>
      <c r="I40" s="11" t="s">
        <v>16</v>
      </c>
      <c r="J40" s="31"/>
    </row>
    <row r="41" spans="1:10" ht="20.100000000000001" customHeight="1" thickBot="1">
      <c r="A41" s="182" t="str">
        <f>'M 15'!A28</f>
        <v>DANIEL KATJA</v>
      </c>
      <c r="B41" s="179" t="str">
        <f>'M 15'!B28</f>
        <v>NGC</v>
      </c>
      <c r="C41" s="21">
        <f>'M 15'!C28</f>
        <v>39930</v>
      </c>
      <c r="D41" s="16">
        <f>'M 15'!D28</f>
        <v>28</v>
      </c>
      <c r="E41" s="16">
        <v>87</v>
      </c>
      <c r="F41" s="16">
        <v>77</v>
      </c>
      <c r="G41" s="253" t="s">
        <v>10</v>
      </c>
      <c r="H41" s="16">
        <f>+E41+F41</f>
        <v>164</v>
      </c>
      <c r="I41" s="11" t="s">
        <v>17</v>
      </c>
      <c r="J41" s="31"/>
    </row>
    <row r="42" spans="1:10" ht="20.100000000000001" customHeight="1" thickBot="1">
      <c r="A42" s="182" t="s">
        <v>114</v>
      </c>
      <c r="B42" s="179" t="s">
        <v>51</v>
      </c>
      <c r="C42" s="21">
        <v>39425</v>
      </c>
      <c r="D42" s="16">
        <v>43</v>
      </c>
      <c r="E42" s="16">
        <v>84</v>
      </c>
      <c r="F42" s="16">
        <v>94</v>
      </c>
      <c r="G42" s="254" t="s">
        <v>10</v>
      </c>
      <c r="H42" s="24">
        <f>+E42+F42</f>
        <v>178</v>
      </c>
      <c r="I42" s="11" t="s">
        <v>18</v>
      </c>
      <c r="J42" s="31"/>
    </row>
    <row r="43" spans="1:10" ht="20.25" thickBot="1">
      <c r="A43" s="296" t="str">
        <f>'M 13'!A8:H8</f>
        <v>CABALLEROS M-13 AÑOS (CLASES 09 Y POSTERIROES) - BOCHAS ROJAS -</v>
      </c>
      <c r="B43" s="297"/>
      <c r="C43" s="297"/>
      <c r="D43" s="297"/>
      <c r="E43" s="297"/>
      <c r="F43" s="297"/>
      <c r="G43" s="297"/>
      <c r="H43" s="298"/>
      <c r="I43" s="10"/>
      <c r="J43" s="31"/>
    </row>
    <row r="44" spans="1:10" ht="20.25" thickBot="1">
      <c r="A44" s="181" t="s">
        <v>0</v>
      </c>
      <c r="B44" s="178" t="s">
        <v>9</v>
      </c>
      <c r="C44" s="20" t="s">
        <v>21</v>
      </c>
      <c r="D44" s="4" t="s">
        <v>1</v>
      </c>
      <c r="E44" s="4" t="s">
        <v>151</v>
      </c>
      <c r="F44" s="4" t="s">
        <v>152</v>
      </c>
      <c r="G44" s="4" t="s">
        <v>4</v>
      </c>
      <c r="H44" s="4" t="s">
        <v>5</v>
      </c>
      <c r="I44" s="10"/>
      <c r="J44" s="31"/>
    </row>
    <row r="45" spans="1:10" ht="20.100000000000001" customHeight="1" thickBot="1">
      <c r="A45" s="182" t="str">
        <f>'M 13'!A11</f>
        <v>RAMPEZZOTTI BARTOLOME</v>
      </c>
      <c r="B45" s="179" t="str">
        <f>'M 13'!B11</f>
        <v>TGC</v>
      </c>
      <c r="C45" s="21">
        <f>'M 13'!C11</f>
        <v>40007</v>
      </c>
      <c r="D45" s="16">
        <f>'M 13'!D11</f>
        <v>9</v>
      </c>
      <c r="E45" s="16">
        <f>'M 13'!G11</f>
        <v>77</v>
      </c>
      <c r="F45" s="16">
        <f>'M 13'!K11</f>
        <v>89</v>
      </c>
      <c r="G45" s="16">
        <f>+E45+F45</f>
        <v>166</v>
      </c>
      <c r="H45" s="24" t="s">
        <v>10</v>
      </c>
      <c r="I45" s="11" t="s">
        <v>15</v>
      </c>
      <c r="J45" s="31"/>
    </row>
    <row r="46" spans="1:10" ht="20.100000000000001" customHeight="1" thickBot="1">
      <c r="A46" s="182" t="str">
        <f>'M 13'!A12</f>
        <v>PROBICITO IGNACIO</v>
      </c>
      <c r="B46" s="179" t="str">
        <f>'M 13'!B12</f>
        <v>TGC</v>
      </c>
      <c r="C46" s="21">
        <f>'M 13'!C12</f>
        <v>40413</v>
      </c>
      <c r="D46" s="16">
        <f>'M 13'!D12</f>
        <v>16</v>
      </c>
      <c r="E46" s="16">
        <f>'M 13'!G12</f>
        <v>85</v>
      </c>
      <c r="F46" s="16">
        <f>'M 13'!K12</f>
        <v>88</v>
      </c>
      <c r="G46" s="16">
        <f t="shared" ref="G46" si="5">+E46+F46</f>
        <v>173</v>
      </c>
      <c r="H46" s="24" t="s">
        <v>10</v>
      </c>
      <c r="I46" s="11" t="s">
        <v>16</v>
      </c>
      <c r="J46" s="31"/>
    </row>
    <row r="47" spans="1:10" ht="20.100000000000001" customHeight="1" thickBot="1">
      <c r="A47" s="182" t="str">
        <f>'M 13'!A16</f>
        <v>SARASOLA FEDERICO</v>
      </c>
      <c r="B47" s="179" t="str">
        <f>'M 13'!B16</f>
        <v>GCD</v>
      </c>
      <c r="C47" s="21">
        <f>'M 13'!C16</f>
        <v>40532</v>
      </c>
      <c r="D47" s="16">
        <f>'M 13'!D16</f>
        <v>23</v>
      </c>
      <c r="E47" s="16">
        <v>75</v>
      </c>
      <c r="F47" s="16">
        <v>69</v>
      </c>
      <c r="G47" s="253" t="s">
        <v>10</v>
      </c>
      <c r="H47" s="24">
        <f>+E47+F47</f>
        <v>144</v>
      </c>
      <c r="I47" s="11" t="s">
        <v>17</v>
      </c>
      <c r="J47" s="31"/>
    </row>
    <row r="48" spans="1:10" ht="20.100000000000001" customHeight="1" thickBot="1">
      <c r="A48" s="182" t="str">
        <f>'M 13'!A13</f>
        <v>GOTI MIGUEL</v>
      </c>
      <c r="B48" s="179" t="str">
        <f>'M 13'!B13</f>
        <v>TGC</v>
      </c>
      <c r="C48" s="21">
        <f>'M 13'!C13</f>
        <v>39914</v>
      </c>
      <c r="D48" s="16">
        <f>'M 13'!D13</f>
        <v>13</v>
      </c>
      <c r="E48" s="16">
        <v>71</v>
      </c>
      <c r="F48" s="16">
        <v>76</v>
      </c>
      <c r="G48" s="253" t="s">
        <v>10</v>
      </c>
      <c r="H48" s="24">
        <f>+E48+F48</f>
        <v>147</v>
      </c>
      <c r="I48" s="11" t="s">
        <v>18</v>
      </c>
      <c r="J48" s="31"/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H70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38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92" t="str">
        <f>JUV!A1</f>
        <v>VILLA GESELL</v>
      </c>
      <c r="B1" s="292"/>
      <c r="C1" s="292"/>
      <c r="D1" s="292"/>
      <c r="E1" s="58"/>
      <c r="H1" s="31"/>
    </row>
    <row r="2" spans="1:8" ht="19.5">
      <c r="A2" s="292" t="str">
        <f>JUV!A2</f>
        <v>GOLF CLUB</v>
      </c>
      <c r="B2" s="292"/>
      <c r="C2" s="292"/>
      <c r="D2" s="292"/>
      <c r="E2" s="58"/>
      <c r="H2" s="31"/>
    </row>
    <row r="3" spans="1:8" ht="19.5">
      <c r="A3" s="292" t="str">
        <f>JUV!A3</f>
        <v>FEDERACION REGIONAL DE GOLF MAR Y SIERRAS</v>
      </c>
      <c r="B3" s="292"/>
      <c r="C3" s="292"/>
      <c r="D3" s="292"/>
      <c r="E3" s="58"/>
      <c r="H3" s="31"/>
    </row>
    <row r="4" spans="1:8" ht="19.5">
      <c r="A4" s="300" t="s">
        <v>12</v>
      </c>
      <c r="B4" s="300"/>
      <c r="C4" s="300"/>
      <c r="D4" s="300"/>
      <c r="E4" s="58"/>
      <c r="H4" s="31"/>
    </row>
    <row r="5" spans="1:8" ht="19.5">
      <c r="A5" s="292" t="s">
        <v>14</v>
      </c>
      <c r="B5" s="292"/>
      <c r="C5" s="292"/>
      <c r="D5" s="292"/>
      <c r="E5" s="58"/>
      <c r="H5" s="31"/>
    </row>
    <row r="6" spans="1:8" ht="19.5">
      <c r="A6" s="292" t="str">
        <f>JUV!A6</f>
        <v>SABADO 28 Y DOMINGO 29 DE MAYO DE 2022</v>
      </c>
      <c r="B6" s="292"/>
      <c r="C6" s="292"/>
      <c r="D6" s="292"/>
      <c r="E6" s="58"/>
      <c r="H6" s="31"/>
    </row>
    <row r="7" spans="1:8" ht="20.25" thickBot="1">
      <c r="A7" s="32"/>
      <c r="B7" s="51"/>
      <c r="C7" s="32"/>
      <c r="D7" s="51"/>
      <c r="E7" s="58"/>
      <c r="H7" s="31"/>
    </row>
    <row r="8" spans="1:8" ht="20.25" thickBot="1">
      <c r="A8" s="293" t="str">
        <f>ALBATROS!A25</f>
        <v>ALBATROS - DAMAS CLASES 09 - 10 -</v>
      </c>
      <c r="B8" s="294"/>
      <c r="C8" s="294"/>
      <c r="D8" s="294"/>
      <c r="E8" s="294"/>
      <c r="F8" s="295"/>
      <c r="H8" s="31"/>
    </row>
    <row r="9" spans="1:8" s="32" customFormat="1" ht="20.25" thickBot="1">
      <c r="A9" s="14" t="s">
        <v>6</v>
      </c>
      <c r="B9" s="54" t="s">
        <v>9</v>
      </c>
      <c r="C9" s="54" t="s">
        <v>21</v>
      </c>
      <c r="D9" s="55" t="s">
        <v>1</v>
      </c>
      <c r="E9" s="4" t="s">
        <v>4</v>
      </c>
      <c r="F9" s="4" t="s">
        <v>5</v>
      </c>
      <c r="H9" s="31"/>
    </row>
    <row r="10" spans="1:8" ht="20.25" thickBot="1">
      <c r="A10" s="33" t="str">
        <f>ALBATROS!A27</f>
        <v>MENDES DIZ ELEONORA</v>
      </c>
      <c r="B10" s="48" t="str">
        <f>ALBATROS!B27</f>
        <v>GCD</v>
      </c>
      <c r="C10" s="34">
        <f>ALBATROS!C27</f>
        <v>39853</v>
      </c>
      <c r="D10" s="48">
        <f>ALBATROS!D27</f>
        <v>26</v>
      </c>
      <c r="E10" s="60">
        <f>ALBATROS!E27</f>
        <v>62</v>
      </c>
      <c r="F10" s="59" t="s">
        <v>10</v>
      </c>
      <c r="G10" s="11" t="s">
        <v>15</v>
      </c>
      <c r="H10" s="31"/>
    </row>
    <row r="11" spans="1:8" ht="20.25" thickBot="1">
      <c r="A11" s="33" t="str">
        <f>ALBATROS!A28</f>
        <v>TRIGO FELICITAS</v>
      </c>
      <c r="B11" s="48" t="str">
        <f>ALBATROS!B28</f>
        <v>GCD</v>
      </c>
      <c r="C11" s="34">
        <f>ALBATROS!C28</f>
        <v>40200</v>
      </c>
      <c r="D11" s="48">
        <f>ALBATROS!D28</f>
        <v>24</v>
      </c>
      <c r="E11" s="60">
        <f>ALBATROS!E28</f>
        <v>63</v>
      </c>
      <c r="F11" s="59" t="s">
        <v>10</v>
      </c>
      <c r="G11" s="11" t="s">
        <v>16</v>
      </c>
      <c r="H11" s="31"/>
    </row>
    <row r="12" spans="1:8" ht="20.25" thickBot="1">
      <c r="A12" s="33" t="s">
        <v>264</v>
      </c>
      <c r="B12" s="48" t="s">
        <v>62</v>
      </c>
      <c r="C12" s="34">
        <v>40267</v>
      </c>
      <c r="D12" s="48">
        <v>27</v>
      </c>
      <c r="E12" s="60">
        <v>72</v>
      </c>
      <c r="F12" s="61">
        <f>(E12-D12)</f>
        <v>45</v>
      </c>
      <c r="G12" s="11" t="s">
        <v>17</v>
      </c>
      <c r="H12" s="31"/>
    </row>
    <row r="13" spans="1:8" ht="19.5" thickBot="1">
      <c r="C13" s="36"/>
      <c r="E13" s="58"/>
      <c r="H13" s="31"/>
    </row>
    <row r="14" spans="1:8" ht="20.25" thickBot="1">
      <c r="A14" s="293" t="str">
        <f>ALBATROS!A8</f>
        <v>ALBATROS - CABALLEROS CLASES 09 - 10 -</v>
      </c>
      <c r="B14" s="294"/>
      <c r="C14" s="294"/>
      <c r="D14" s="294"/>
      <c r="E14" s="294"/>
      <c r="F14" s="295"/>
      <c r="H14" s="31"/>
    </row>
    <row r="15" spans="1:8" s="51" customFormat="1" ht="20.25" thickBot="1">
      <c r="A15" s="14" t="s">
        <v>0</v>
      </c>
      <c r="B15" s="54" t="s">
        <v>9</v>
      </c>
      <c r="C15" s="54" t="s">
        <v>21</v>
      </c>
      <c r="D15" s="55" t="s">
        <v>1</v>
      </c>
      <c r="E15" s="4" t="s">
        <v>4</v>
      </c>
      <c r="F15" s="4" t="s">
        <v>5</v>
      </c>
      <c r="H15" s="31"/>
    </row>
    <row r="16" spans="1:8" ht="20.25" thickBot="1">
      <c r="A16" s="33" t="str">
        <f>ALBATROS!A10</f>
        <v>PORTIS SANTIAGO</v>
      </c>
      <c r="B16" s="48" t="str">
        <f>ALBATROS!B10</f>
        <v>CMDP</v>
      </c>
      <c r="C16" s="34">
        <f>ALBATROS!C10</f>
        <v>40175</v>
      </c>
      <c r="D16" s="48">
        <f>ALBATROS!D10</f>
        <v>8</v>
      </c>
      <c r="E16" s="60">
        <f>ALBATROS!E10</f>
        <v>45</v>
      </c>
      <c r="F16" s="59" t="s">
        <v>10</v>
      </c>
      <c r="G16" s="11" t="s">
        <v>15</v>
      </c>
      <c r="H16" s="31"/>
    </row>
    <row r="17" spans="1:8" ht="20.25" thickBot="1">
      <c r="A17" s="33" t="str">
        <f>ALBATROS!A11</f>
        <v>CEJAS FEDERICO</v>
      </c>
      <c r="B17" s="48" t="str">
        <f>ALBATROS!B11</f>
        <v>STGC</v>
      </c>
      <c r="C17" s="34">
        <f>ALBATROS!C11</f>
        <v>40142</v>
      </c>
      <c r="D17" s="48">
        <f>ALBATROS!D11</f>
        <v>10</v>
      </c>
      <c r="E17" s="60">
        <f>ALBATROS!E11</f>
        <v>48</v>
      </c>
      <c r="F17" s="59" t="s">
        <v>10</v>
      </c>
      <c r="G17" s="11" t="s">
        <v>16</v>
      </c>
      <c r="H17" s="31"/>
    </row>
    <row r="18" spans="1:8" ht="20.25" thickBot="1">
      <c r="A18" s="33" t="s">
        <v>253</v>
      </c>
      <c r="B18" s="48" t="s">
        <v>269</v>
      </c>
      <c r="C18" s="34">
        <v>40021</v>
      </c>
      <c r="D18" s="48">
        <v>11</v>
      </c>
      <c r="E18" s="60">
        <v>51</v>
      </c>
      <c r="F18" s="61">
        <f>(E18-D18)</f>
        <v>40</v>
      </c>
      <c r="G18" s="11" t="s">
        <v>17</v>
      </c>
      <c r="H18" s="31"/>
    </row>
    <row r="19" spans="1:8" ht="19.5" thickBot="1">
      <c r="C19" s="36"/>
      <c r="E19" s="58"/>
      <c r="H19" s="31"/>
    </row>
    <row r="20" spans="1:8" ht="20.25" thickBot="1">
      <c r="A20" s="293" t="str">
        <f>EAGLES!A34</f>
        <v>EAGLES - DAMAS CLASES 11 - 12 -</v>
      </c>
      <c r="B20" s="294"/>
      <c r="C20" s="294"/>
      <c r="D20" s="294"/>
      <c r="E20" s="294"/>
      <c r="F20" s="295"/>
      <c r="H20" s="31"/>
    </row>
    <row r="21" spans="1:8" s="51" customFormat="1" ht="20.25" thickBot="1">
      <c r="A21" s="14" t="s">
        <v>6</v>
      </c>
      <c r="B21" s="54" t="s">
        <v>9</v>
      </c>
      <c r="C21" s="54" t="s">
        <v>21</v>
      </c>
      <c r="D21" s="55" t="s">
        <v>1</v>
      </c>
      <c r="E21" s="4" t="s">
        <v>4</v>
      </c>
      <c r="F21" s="4" t="s">
        <v>5</v>
      </c>
      <c r="H21" s="31"/>
    </row>
    <row r="22" spans="1:8" ht="20.25" thickBot="1">
      <c r="A22" s="33" t="str">
        <f>EAGLES!A36</f>
        <v>BIONDELLI ALLEGRA</v>
      </c>
      <c r="B22" s="48" t="str">
        <f>EAGLES!B36</f>
        <v>SPGC</v>
      </c>
      <c r="C22" s="34">
        <f>EAGLES!C36</f>
        <v>40616</v>
      </c>
      <c r="D22" s="48">
        <f>EAGLES!D36</f>
        <v>13</v>
      </c>
      <c r="E22" s="60">
        <f>EAGLES!E36</f>
        <v>47</v>
      </c>
      <c r="F22" s="59" t="s">
        <v>10</v>
      </c>
      <c r="G22" s="11" t="s">
        <v>15</v>
      </c>
      <c r="H22" s="31"/>
    </row>
    <row r="23" spans="1:8" ht="20.25" thickBot="1">
      <c r="A23" s="33" t="str">
        <f>EAGLES!A37</f>
        <v>RAMPEZZOTTI JUSTINA</v>
      </c>
      <c r="B23" s="48" t="str">
        <f>EAGLES!B37</f>
        <v>TGC</v>
      </c>
      <c r="C23" s="34">
        <f>EAGLES!C37</f>
        <v>40917</v>
      </c>
      <c r="D23" s="48">
        <f>EAGLES!D37</f>
        <v>15</v>
      </c>
      <c r="E23" s="60">
        <f>EAGLES!E37</f>
        <v>52</v>
      </c>
      <c r="F23" s="59" t="s">
        <v>10</v>
      </c>
      <c r="G23" s="11" t="s">
        <v>16</v>
      </c>
      <c r="H23" s="31"/>
    </row>
    <row r="24" spans="1:8" ht="20.25" thickBot="1">
      <c r="A24" s="33" t="s">
        <v>202</v>
      </c>
      <c r="B24" s="48" t="s">
        <v>62</v>
      </c>
      <c r="C24" s="34">
        <v>40825</v>
      </c>
      <c r="D24" s="48">
        <v>22</v>
      </c>
      <c r="E24" s="60">
        <v>60</v>
      </c>
      <c r="F24" s="61">
        <f>(E24-D24)</f>
        <v>38</v>
      </c>
      <c r="G24" s="11" t="s">
        <v>17</v>
      </c>
      <c r="H24" s="31"/>
    </row>
    <row r="25" spans="1:8" ht="19.5" thickBot="1">
      <c r="C25" s="36"/>
      <c r="E25" s="58"/>
      <c r="H25" s="31"/>
    </row>
    <row r="26" spans="1:8" ht="20.25" thickBot="1">
      <c r="A26" s="293" t="str">
        <f>EAGLES!A7</f>
        <v>EAGLES - CABALLEROS CLASES 11 - 12 -</v>
      </c>
      <c r="B26" s="294"/>
      <c r="C26" s="294"/>
      <c r="D26" s="294"/>
      <c r="E26" s="294"/>
      <c r="F26" s="295"/>
      <c r="H26" s="31"/>
    </row>
    <row r="27" spans="1:8" s="51" customFormat="1" ht="20.25" thickBot="1">
      <c r="A27" s="14" t="s">
        <v>0</v>
      </c>
      <c r="B27" s="54" t="s">
        <v>9</v>
      </c>
      <c r="C27" s="54" t="s">
        <v>21</v>
      </c>
      <c r="D27" s="55" t="s">
        <v>1</v>
      </c>
      <c r="E27" s="4" t="s">
        <v>4</v>
      </c>
      <c r="F27" s="4" t="s">
        <v>5</v>
      </c>
      <c r="H27" s="31"/>
    </row>
    <row r="28" spans="1:8" ht="20.25" thickBot="1">
      <c r="A28" s="33" t="str">
        <f>EAGLES!A9</f>
        <v>GOTI ALFONSO</v>
      </c>
      <c r="B28" s="48" t="str">
        <f>EAGLES!B9</f>
        <v>TGC</v>
      </c>
      <c r="C28" s="34">
        <f>EAGLES!C9</f>
        <v>40952</v>
      </c>
      <c r="D28" s="48">
        <f>EAGLES!D9</f>
        <v>6</v>
      </c>
      <c r="E28" s="60">
        <f>EAGLES!E9</f>
        <v>42</v>
      </c>
      <c r="F28" s="59" t="s">
        <v>10</v>
      </c>
      <c r="G28" s="11" t="s">
        <v>15</v>
      </c>
      <c r="H28" s="31"/>
    </row>
    <row r="29" spans="1:8" ht="20.25" thickBot="1">
      <c r="A29" s="33" t="str">
        <f>EAGLES!A10</f>
        <v>CASTRO SANTINO (U 6 H. 30)</v>
      </c>
      <c r="B29" s="48" t="str">
        <f>EAGLES!B10</f>
        <v>ML</v>
      </c>
      <c r="C29" s="34">
        <f>EAGLES!C10</f>
        <v>41139</v>
      </c>
      <c r="D29" s="48">
        <f>EAGLES!D10</f>
        <v>8</v>
      </c>
      <c r="E29" s="60">
        <f>EAGLES!E10</f>
        <v>46</v>
      </c>
      <c r="F29" s="59" t="s">
        <v>10</v>
      </c>
      <c r="G29" s="11" t="s">
        <v>16</v>
      </c>
      <c r="H29" s="31"/>
    </row>
    <row r="30" spans="1:8" ht="20.25" thickBot="1">
      <c r="A30" s="33" t="s">
        <v>182</v>
      </c>
      <c r="B30" s="48" t="s">
        <v>56</v>
      </c>
      <c r="C30" s="34">
        <v>41084</v>
      </c>
      <c r="D30" s="48">
        <v>17</v>
      </c>
      <c r="E30" s="60">
        <v>50</v>
      </c>
      <c r="F30" s="61">
        <f>(E30-D30)</f>
        <v>33</v>
      </c>
      <c r="G30" s="11" t="s">
        <v>17</v>
      </c>
      <c r="H30" s="31"/>
    </row>
    <row r="31" spans="1:8" ht="19.5" thickBot="1">
      <c r="C31" s="36"/>
      <c r="E31" s="58"/>
      <c r="H31" s="31"/>
    </row>
    <row r="32" spans="1:8" ht="20.25" thickBot="1">
      <c r="A32" s="293" t="str">
        <f>BIRDIES!A25</f>
        <v>BIRDIES - DAMAS CLASES 2013 Y POSTERIORES</v>
      </c>
      <c r="B32" s="294"/>
      <c r="C32" s="294"/>
      <c r="D32" s="294"/>
      <c r="E32" s="294"/>
      <c r="F32" s="295"/>
      <c r="H32" s="31"/>
    </row>
    <row r="33" spans="1:8" s="51" customFormat="1" ht="20.25" thickBot="1">
      <c r="A33" s="14" t="s">
        <v>6</v>
      </c>
      <c r="B33" s="54" t="s">
        <v>9</v>
      </c>
      <c r="C33" s="54" t="s">
        <v>21</v>
      </c>
      <c r="D33" s="55" t="s">
        <v>1</v>
      </c>
      <c r="E33" s="4" t="s">
        <v>4</v>
      </c>
      <c r="F33" s="4" t="s">
        <v>5</v>
      </c>
      <c r="H33" s="31"/>
    </row>
    <row r="34" spans="1:8" ht="20.25" thickBot="1">
      <c r="A34" s="33" t="str">
        <f>BIRDIES!A27</f>
        <v>CANNELLI ESMERALDA</v>
      </c>
      <c r="B34" s="48" t="str">
        <f>BIRDIES!B27</f>
        <v>NGC</v>
      </c>
      <c r="C34" s="34">
        <f>BIRDIES!C27</f>
        <v>41885</v>
      </c>
      <c r="D34" s="48">
        <f>BIRDIES!D27</f>
        <v>0</v>
      </c>
      <c r="E34" s="60">
        <f>BIRDIES!E27</f>
        <v>62</v>
      </c>
      <c r="F34" s="59" t="s">
        <v>10</v>
      </c>
      <c r="G34" s="11" t="s">
        <v>15</v>
      </c>
      <c r="H34" s="31"/>
    </row>
    <row r="35" spans="1:8" ht="20.25" thickBot="1">
      <c r="A35" s="33" t="str">
        <f>BIRDIES!A28</f>
        <v>CEJAS AGOSTINA</v>
      </c>
      <c r="B35" s="48" t="str">
        <f>BIRDIES!B28</f>
        <v>STGC</v>
      </c>
      <c r="C35" s="34">
        <f>BIRDIES!C28</f>
        <v>41461</v>
      </c>
      <c r="D35" s="48">
        <f>BIRDIES!D28</f>
        <v>9</v>
      </c>
      <c r="E35" s="60">
        <f>BIRDIES!E28</f>
        <v>64</v>
      </c>
      <c r="F35" s="59" t="s">
        <v>10</v>
      </c>
      <c r="G35" s="11" t="s">
        <v>16</v>
      </c>
      <c r="H35" s="31"/>
    </row>
    <row r="36" spans="1:8" ht="20.25" thickBot="1">
      <c r="A36" s="33" t="str">
        <f>BIRDIES!A29</f>
        <v>TRIGO VIOLETA</v>
      </c>
      <c r="B36" s="48" t="str">
        <f>BIRDIES!B29</f>
        <v>GCD</v>
      </c>
      <c r="C36" s="34">
        <f>BIRDIES!C29</f>
        <v>41369</v>
      </c>
      <c r="D36" s="48">
        <f>BIRDIES!D29</f>
        <v>22</v>
      </c>
      <c r="E36" s="60">
        <f>BIRDIES!E29</f>
        <v>71</v>
      </c>
      <c r="F36" s="61">
        <f>(E36-D36)</f>
        <v>49</v>
      </c>
      <c r="G36" s="11" t="s">
        <v>17</v>
      </c>
      <c r="H36" s="31"/>
    </row>
    <row r="37" spans="1:8" ht="20.25" thickBot="1">
      <c r="A37" s="40"/>
      <c r="B37" s="41"/>
      <c r="C37" s="42"/>
      <c r="D37" s="52"/>
      <c r="E37" s="58"/>
      <c r="H37" s="31"/>
    </row>
    <row r="38" spans="1:8" ht="20.25" thickBot="1">
      <c r="A38" s="293" t="str">
        <f>BIRDIES!A8</f>
        <v>BIRDIES - CABALLEROS CLASES 2013 Y POSTERIORES</v>
      </c>
      <c r="B38" s="294"/>
      <c r="C38" s="294"/>
      <c r="D38" s="294"/>
      <c r="E38" s="294"/>
      <c r="F38" s="295"/>
      <c r="H38" s="31"/>
    </row>
    <row r="39" spans="1:8" s="51" customFormat="1" ht="20.25" thickBot="1">
      <c r="A39" s="14" t="s">
        <v>0</v>
      </c>
      <c r="B39" s="54" t="s">
        <v>9</v>
      </c>
      <c r="C39" s="54" t="s">
        <v>21</v>
      </c>
      <c r="D39" s="55" t="s">
        <v>1</v>
      </c>
      <c r="E39" s="4" t="s">
        <v>4</v>
      </c>
      <c r="F39" s="4" t="s">
        <v>5</v>
      </c>
      <c r="H39" s="31"/>
    </row>
    <row r="40" spans="1:8" ht="20.25" thickBot="1">
      <c r="A40" s="33" t="str">
        <f>BIRDIES!A10</f>
        <v>JUAREZ GOÑI BENJAMIN</v>
      </c>
      <c r="B40" s="48" t="str">
        <f>BIRDIES!B10</f>
        <v>TGC</v>
      </c>
      <c r="C40" s="34">
        <f>BIRDIES!C10</f>
        <v>41730</v>
      </c>
      <c r="D40" s="48">
        <f>BIRDIES!D10</f>
        <v>7</v>
      </c>
      <c r="E40" s="60">
        <f>BIRDIES!E10</f>
        <v>42</v>
      </c>
      <c r="F40" s="59" t="s">
        <v>10</v>
      </c>
      <c r="G40" s="11" t="s">
        <v>15</v>
      </c>
      <c r="H40" s="31"/>
    </row>
    <row r="41" spans="1:8" ht="20.25" thickBot="1">
      <c r="A41" s="33" t="str">
        <f>BIRDIES!A11</f>
        <v>CICCOLA FRANCESCO</v>
      </c>
      <c r="B41" s="48" t="str">
        <f>BIRDIES!B11</f>
        <v>ML</v>
      </c>
      <c r="C41" s="34">
        <f>BIRDIES!C11</f>
        <v>41277</v>
      </c>
      <c r="D41" s="48" t="str">
        <f>BIRDIES!D11</f>
        <v>+2</v>
      </c>
      <c r="E41" s="60">
        <f>BIRDIES!E11</f>
        <v>43</v>
      </c>
      <c r="F41" s="59" t="s">
        <v>10</v>
      </c>
      <c r="G41" s="11" t="s">
        <v>16</v>
      </c>
      <c r="H41" s="31"/>
    </row>
    <row r="42" spans="1:8" ht="20.25" thickBot="1">
      <c r="A42" s="33" t="s">
        <v>213</v>
      </c>
      <c r="B42" s="48" t="s">
        <v>49</v>
      </c>
      <c r="C42" s="34">
        <v>41775</v>
      </c>
      <c r="D42" s="48">
        <v>10</v>
      </c>
      <c r="E42" s="60">
        <v>60</v>
      </c>
      <c r="F42" s="61">
        <f>(E42-D42)</f>
        <v>50</v>
      </c>
      <c r="G42" s="11" t="s">
        <v>17</v>
      </c>
      <c r="H42" s="31"/>
    </row>
    <row r="43" spans="1:8" ht="19.5">
      <c r="A43" s="40"/>
      <c r="B43" s="41"/>
      <c r="C43" s="42"/>
      <c r="D43" s="52"/>
      <c r="E43" s="58"/>
      <c r="H43" s="31"/>
    </row>
    <row r="44" spans="1:8" ht="20.25" thickBot="1">
      <c r="A44" s="40"/>
      <c r="B44" s="41"/>
      <c r="C44" s="42"/>
      <c r="D44" s="52"/>
      <c r="E44" s="58"/>
      <c r="H44" s="31"/>
    </row>
    <row r="45" spans="1:8" ht="20.25" thickBot="1">
      <c r="A45" s="293" t="str">
        <f>PROMOCIONALES!A8</f>
        <v>PROMOCIONALES A HCP.</v>
      </c>
      <c r="B45" s="294"/>
      <c r="C45" s="294"/>
      <c r="D45" s="295"/>
      <c r="E45" s="58"/>
      <c r="H45" s="31"/>
    </row>
    <row r="46" spans="1:8" s="51" customFormat="1" ht="20.25" thickBot="1">
      <c r="A46" s="14" t="s">
        <v>0</v>
      </c>
      <c r="B46" s="54" t="s">
        <v>9</v>
      </c>
      <c r="C46" s="54" t="s">
        <v>21</v>
      </c>
      <c r="D46" s="88" t="s">
        <v>1</v>
      </c>
      <c r="E46" s="4" t="s">
        <v>4</v>
      </c>
      <c r="F46" s="4" t="s">
        <v>5</v>
      </c>
      <c r="H46" s="31"/>
    </row>
    <row r="47" spans="1:8" ht="20.25" thickBot="1">
      <c r="A47" s="33" t="str">
        <f>PROMOCIONALES!A10</f>
        <v>CEJAS SANTIAGO</v>
      </c>
      <c r="B47" s="48" t="str">
        <f>PROMOCIONALES!B10</f>
        <v>MDPGC</v>
      </c>
      <c r="C47" s="34">
        <f>PROMOCIONALES!C10</f>
        <v>38531</v>
      </c>
      <c r="D47" s="89">
        <f>PROMOCIONALES!D10</f>
        <v>16</v>
      </c>
      <c r="E47" s="60">
        <f>PROMOCIONALES!E10</f>
        <v>59</v>
      </c>
      <c r="F47" s="59" t="s">
        <v>10</v>
      </c>
      <c r="G47" s="11" t="s">
        <v>15</v>
      </c>
      <c r="H47" s="31"/>
    </row>
    <row r="48" spans="1:8" ht="20.25" hidden="1" thickBot="1">
      <c r="A48" s="33" t="str">
        <f>PROMOCIONALES!A11</f>
        <v>POLLERO SIMON</v>
      </c>
      <c r="B48" s="48" t="str">
        <f>PROMOCIONALES!B11</f>
        <v>TGC</v>
      </c>
      <c r="C48" s="34">
        <f>PROMOCIONALES!C11</f>
        <v>39442</v>
      </c>
      <c r="D48" s="48">
        <f>PROMOCIONALES!D11</f>
        <v>0</v>
      </c>
      <c r="E48" s="60">
        <f>PROMOCIONALES!E11</f>
        <v>70</v>
      </c>
      <c r="F48" s="61">
        <f>(E48-D48)</f>
        <v>70</v>
      </c>
      <c r="G48" s="11" t="s">
        <v>17</v>
      </c>
      <c r="H48" s="31"/>
    </row>
    <row r="49" spans="1:8" ht="20.25" thickBot="1">
      <c r="A49" s="40"/>
      <c r="B49" s="41"/>
      <c r="C49" s="42"/>
      <c r="D49" s="52"/>
      <c r="E49" s="58"/>
      <c r="H49" s="31"/>
    </row>
    <row r="50" spans="1:8" ht="20.25" thickBot="1">
      <c r="A50" s="293" t="s">
        <v>13</v>
      </c>
      <c r="B50" s="294"/>
      <c r="C50" s="294"/>
      <c r="D50" s="295"/>
      <c r="E50" s="58"/>
      <c r="H50" s="31"/>
    </row>
    <row r="51" spans="1:8" ht="20.25" thickBot="1">
      <c r="A51" s="4" t="s">
        <v>0</v>
      </c>
      <c r="B51" s="4" t="s">
        <v>9</v>
      </c>
      <c r="C51" s="37" t="s">
        <v>10</v>
      </c>
      <c r="D51" s="4" t="s">
        <v>22</v>
      </c>
      <c r="E51" s="58"/>
      <c r="H51" s="31"/>
    </row>
    <row r="52" spans="1:8" ht="19.5">
      <c r="A52" s="33" t="str">
        <f>'5 H Y H.A. Y GGII'!A10</f>
        <v>HAUQUI SANTIAGO</v>
      </c>
      <c r="B52" s="48" t="str">
        <f>'5 H Y H.A. Y GGII'!B10</f>
        <v>GCD</v>
      </c>
      <c r="C52" s="34" t="s">
        <v>10</v>
      </c>
      <c r="D52" s="35">
        <f>'5 H Y H.A. Y GGII'!C10</f>
        <v>27</v>
      </c>
      <c r="E52" s="58"/>
      <c r="H52" s="31"/>
    </row>
    <row r="53" spans="1:8" ht="19.5">
      <c r="A53" s="33" t="str">
        <f>'5 H Y H.A. Y GGII'!A11</f>
        <v>MORELLO BAUTISTA</v>
      </c>
      <c r="B53" s="48" t="str">
        <f>'5 H Y H.A. Y GGII'!B11</f>
        <v>GCD</v>
      </c>
      <c r="C53" s="34" t="s">
        <v>10</v>
      </c>
      <c r="D53" s="35">
        <f>'5 H Y H.A. Y GGII'!C11</f>
        <v>31</v>
      </c>
      <c r="E53" s="58"/>
      <c r="H53" s="31"/>
    </row>
    <row r="54" spans="1:8" ht="19.5">
      <c r="A54" s="33" t="str">
        <f>'5 H Y H.A. Y GGII'!A12</f>
        <v>SIGILLITO SALVADOR</v>
      </c>
      <c r="B54" s="48" t="str">
        <f>'5 H Y H.A. Y GGII'!B12</f>
        <v>GCD</v>
      </c>
      <c r="C54" s="34" t="s">
        <v>10</v>
      </c>
      <c r="D54" s="35">
        <f>'5 H Y H.A. Y GGII'!C12</f>
        <v>33</v>
      </c>
      <c r="E54" s="58"/>
      <c r="H54" s="31"/>
    </row>
    <row r="55" spans="1:8" ht="19.5">
      <c r="A55" s="33" t="str">
        <f>'5 H Y H.A. Y GGII'!A13</f>
        <v>RODRIGUEZ FERRO JUAN MARTIN</v>
      </c>
      <c r="B55" s="48" t="str">
        <f>'5 H Y H.A. Y GGII'!B13</f>
        <v>CEGL</v>
      </c>
      <c r="C55" s="34" t="s">
        <v>10</v>
      </c>
      <c r="D55" s="35">
        <f>'5 H Y H.A. Y GGII'!C13</f>
        <v>35</v>
      </c>
      <c r="E55" s="58"/>
      <c r="H55" s="31"/>
    </row>
    <row r="56" spans="1:8" ht="19.5">
      <c r="A56" s="33" t="str">
        <f>'5 H Y H.A. Y GGII'!A14</f>
        <v>RODRIGUEZ JUAN MARTIN</v>
      </c>
      <c r="B56" s="48" t="str">
        <f>'5 H Y H.A. Y GGII'!B14</f>
        <v>VGGC</v>
      </c>
      <c r="C56" s="34" t="s">
        <v>10</v>
      </c>
      <c r="D56" s="35">
        <f>'5 H Y H.A. Y GGII'!C14</f>
        <v>35</v>
      </c>
      <c r="E56" s="58"/>
      <c r="H56" s="31"/>
    </row>
    <row r="57" spans="1:8" ht="19.5">
      <c r="A57" s="33" t="str">
        <f>'5 H Y H.A. Y GGII'!A15</f>
        <v>VIRAG MATTIA</v>
      </c>
      <c r="B57" s="48" t="str">
        <f>'5 H Y H.A. Y GGII'!B15</f>
        <v>STGC</v>
      </c>
      <c r="C57" s="34" t="s">
        <v>10</v>
      </c>
      <c r="D57" s="35">
        <f>'5 H Y H.A. Y GGII'!C15</f>
        <v>36</v>
      </c>
      <c r="E57" s="58"/>
      <c r="H57" s="31"/>
    </row>
    <row r="58" spans="1:8" ht="19.5">
      <c r="A58" s="33" t="str">
        <f>'5 H Y H.A. Y GGII'!A16</f>
        <v>HEIZENREDER CIRO</v>
      </c>
      <c r="B58" s="48" t="str">
        <f>'5 H Y H.A. Y GGII'!B16</f>
        <v>VGGC</v>
      </c>
      <c r="C58" s="34" t="s">
        <v>10</v>
      </c>
      <c r="D58" s="35">
        <f>'5 H Y H.A. Y GGII'!C16</f>
        <v>37</v>
      </c>
      <c r="E58" s="58"/>
      <c r="H58" s="31"/>
    </row>
    <row r="59" spans="1:8" ht="19.5">
      <c r="A59" s="33" t="str">
        <f>'5 H Y H.A. Y GGII'!A17</f>
        <v>MA KARTHE FRANCISCO</v>
      </c>
      <c r="B59" s="48" t="str">
        <f>'5 H Y H.A. Y GGII'!B17</f>
        <v>NGC</v>
      </c>
      <c r="C59" s="34" t="s">
        <v>10</v>
      </c>
      <c r="D59" s="35">
        <f>'5 H Y H.A. Y GGII'!C17</f>
        <v>39</v>
      </c>
      <c r="E59" s="58"/>
      <c r="H59" s="31"/>
    </row>
    <row r="60" spans="1:8" ht="19.5">
      <c r="A60" s="33" t="str">
        <f>'5 H Y H.A. Y GGII'!A18</f>
        <v>PORCEL RENZO</v>
      </c>
      <c r="B60" s="48" t="str">
        <f>'5 H Y H.A. Y GGII'!B18</f>
        <v>SPGC</v>
      </c>
      <c r="C60" s="34" t="s">
        <v>10</v>
      </c>
      <c r="D60" s="35">
        <f>'5 H Y H.A. Y GGII'!C18</f>
        <v>40</v>
      </c>
      <c r="E60" s="58"/>
      <c r="H60" s="31"/>
    </row>
    <row r="61" spans="1:8" ht="19.5">
      <c r="A61" s="33" t="str">
        <f>'5 H Y H.A. Y GGII'!A19</f>
        <v>TRIGO SIMONA</v>
      </c>
      <c r="B61" s="48" t="str">
        <f>'5 H Y H.A. Y GGII'!B19</f>
        <v>GCD</v>
      </c>
      <c r="C61" s="34" t="s">
        <v>10</v>
      </c>
      <c r="D61" s="35">
        <f>'5 H Y H.A. Y GGII'!C19</f>
        <v>43</v>
      </c>
      <c r="E61" s="58"/>
      <c r="H61" s="31"/>
    </row>
    <row r="62" spans="1:8" ht="19.5">
      <c r="A62" s="33" t="str">
        <f>'5 H Y H.A. Y GGII'!A20</f>
        <v>CANNELLI RAMIRO</v>
      </c>
      <c r="B62" s="48" t="str">
        <f>'5 H Y H.A. Y GGII'!B20</f>
        <v>NGC</v>
      </c>
      <c r="C62" s="34" t="s">
        <v>10</v>
      </c>
      <c r="D62" s="35">
        <f>'5 H Y H.A. Y GGII'!C20</f>
        <v>44</v>
      </c>
      <c r="E62" s="58"/>
      <c r="H62" s="31"/>
    </row>
    <row r="63" spans="1:8" ht="19.5">
      <c r="A63" s="33" t="str">
        <f>'5 H Y H.A. Y GGII'!A21</f>
        <v>ALVAREZ MARIA LUZ</v>
      </c>
      <c r="B63" s="48" t="str">
        <f>'5 H Y H.A. Y GGII'!B21</f>
        <v>VGGC</v>
      </c>
      <c r="C63" s="34" t="s">
        <v>10</v>
      </c>
      <c r="D63" s="35">
        <f>'5 H Y H.A. Y GGII'!C21</f>
        <v>47</v>
      </c>
      <c r="E63" s="58"/>
      <c r="H63" s="31"/>
    </row>
    <row r="64" spans="1:8" ht="19.5">
      <c r="A64" s="33" t="str">
        <f>'5 H Y H.A. Y GGII'!A22</f>
        <v>BIONDELLI BOSSO ANGELINA</v>
      </c>
      <c r="B64" s="48" t="str">
        <f>'5 H Y H.A. Y GGII'!B22</f>
        <v>SPGC</v>
      </c>
      <c r="C64" s="34" t="s">
        <v>10</v>
      </c>
      <c r="D64" s="35">
        <f>'5 H Y H.A. Y GGII'!C22</f>
        <v>48</v>
      </c>
      <c r="E64" s="58"/>
      <c r="H64" s="31"/>
    </row>
    <row r="65" spans="1:8" ht="19.5">
      <c r="A65" s="33" t="str">
        <f>'5 H Y H.A. Y GGII'!A23</f>
        <v>ZURZOLO ALLEGRA</v>
      </c>
      <c r="B65" s="48" t="str">
        <f>'5 H Y H.A. Y GGII'!B23</f>
        <v>VGGC</v>
      </c>
      <c r="C65" s="34" t="s">
        <v>10</v>
      </c>
      <c r="D65" s="35">
        <f>'5 H Y H.A. Y GGII'!C23</f>
        <v>50</v>
      </c>
      <c r="E65" s="58"/>
      <c r="H65" s="31"/>
    </row>
    <row r="66" spans="1:8" ht="19.5" thickBot="1">
      <c r="B66" s="9"/>
      <c r="C66" s="9"/>
      <c r="D66" s="9"/>
      <c r="E66" s="9"/>
      <c r="F66" s="9"/>
    </row>
    <row r="67" spans="1:8" ht="20.25" thickBot="1">
      <c r="A67" s="293" t="str">
        <f>'5 H Y H.A. Y GGII'!A28</f>
        <v>GOLFISTAS INTEGRADOS</v>
      </c>
      <c r="B67" s="294">
        <f>'5 H Y H.A. Y GGII'!B28</f>
        <v>0</v>
      </c>
      <c r="C67" s="294" t="s">
        <v>10</v>
      </c>
      <c r="D67" s="295">
        <f>'5 H Y H.A. Y GGII'!C28</f>
        <v>0</v>
      </c>
      <c r="E67" s="58"/>
      <c r="H67" s="31"/>
    </row>
    <row r="68" spans="1:8" ht="20.25" thickBot="1">
      <c r="A68" s="4" t="str">
        <f>'5 H Y H.A. Y GGII'!A29</f>
        <v>JUGADOR</v>
      </c>
      <c r="B68" s="4" t="str">
        <f>'5 H Y H.A. Y GGII'!B29</f>
        <v>CLUB</v>
      </c>
      <c r="C68" s="37" t="s">
        <v>10</v>
      </c>
      <c r="D68" s="4" t="str">
        <f>'5 H Y H.A. Y GGII'!C29</f>
        <v>TOTAL</v>
      </c>
      <c r="E68" s="58"/>
      <c r="H68" s="31"/>
    </row>
    <row r="69" spans="1:8" ht="19.5">
      <c r="A69" s="33" t="str">
        <f>'5 H Y H.A. Y GGII'!A30</f>
        <v>KEEGAARD LISANDRO</v>
      </c>
      <c r="B69" s="48" t="str">
        <f>'5 H Y H.A. Y GGII'!B30</f>
        <v>NGC</v>
      </c>
      <c r="C69" s="34" t="s">
        <v>10</v>
      </c>
      <c r="D69" s="35">
        <f>'5 H Y H.A. Y GGII'!C30</f>
        <v>33</v>
      </c>
      <c r="E69" s="58"/>
      <c r="H69" s="31"/>
    </row>
    <row r="70" spans="1:8" ht="19.5">
      <c r="A70" s="33" t="str">
        <f>'5 H Y H.A. Y GGII'!A31</f>
        <v>LONCAN JAVIER</v>
      </c>
      <c r="B70" s="48" t="str">
        <f>'5 H Y H.A. Y GGII'!B31</f>
        <v>NGC</v>
      </c>
      <c r="C70" s="34" t="s">
        <v>10</v>
      </c>
      <c r="D70" s="35">
        <f>'5 H Y H.A. Y GGII'!C31</f>
        <v>33</v>
      </c>
      <c r="E70" s="58"/>
      <c r="H70" s="31"/>
    </row>
  </sheetData>
  <mergeCells count="15">
    <mergeCell ref="A6:D6"/>
    <mergeCell ref="A67:D67"/>
    <mergeCell ref="A50:D50"/>
    <mergeCell ref="A8:F8"/>
    <mergeCell ref="A14:F14"/>
    <mergeCell ref="A20:F20"/>
    <mergeCell ref="A26:F26"/>
    <mergeCell ref="A32:F32"/>
    <mergeCell ref="A38:F38"/>
    <mergeCell ref="A45:D45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N40"/>
  <sheetViews>
    <sheetView zoomScaleNormal="100" workbookViewId="0">
      <selection sqref="A1:H1"/>
    </sheetView>
  </sheetViews>
  <sheetFormatPr baseColWidth="10" defaultRowHeight="18"/>
  <cols>
    <col min="1" max="1" width="8.28515625" style="90" bestFit="1" customWidth="1"/>
    <col min="2" max="2" width="2.5703125" style="26" customWidth="1"/>
    <col min="3" max="3" width="22.7109375" style="43" customWidth="1"/>
    <col min="4" max="4" width="4.42578125" style="46" bestFit="1" customWidth="1"/>
    <col min="5" max="5" width="22.7109375" style="43" customWidth="1"/>
    <col min="6" max="6" width="5" style="46" bestFit="1" customWidth="1"/>
    <col min="7" max="7" width="22.7109375" style="43" customWidth="1"/>
    <col min="8" max="8" width="5" style="46" bestFit="1" customWidth="1"/>
    <col min="9" max="9" width="2.140625" style="26" bestFit="1" customWidth="1"/>
    <col min="10" max="10" width="3" bestFit="1" customWidth="1"/>
    <col min="11" max="11" width="11.42578125" style="26"/>
    <col min="12" max="12" width="12" style="26" bestFit="1" customWidth="1"/>
    <col min="13" max="16384" width="11.42578125" style="26"/>
  </cols>
  <sheetData>
    <row r="1" spans="1:14" s="117" customFormat="1" ht="31.5" thickBot="1">
      <c r="A1" s="324" t="s">
        <v>119</v>
      </c>
      <c r="B1" s="324"/>
      <c r="C1" s="324"/>
      <c r="D1" s="324"/>
      <c r="E1" s="324"/>
      <c r="F1" s="324"/>
      <c r="G1" s="324"/>
      <c r="H1" s="324"/>
    </row>
    <row r="2" spans="1:14" s="62" customFormat="1" ht="15.75" thickBot="1">
      <c r="A2" s="325" t="s">
        <v>7</v>
      </c>
      <c r="B2" s="326"/>
      <c r="C2" s="326"/>
      <c r="D2" s="326"/>
      <c r="E2" s="326"/>
      <c r="F2" s="326"/>
      <c r="G2" s="326"/>
      <c r="H2" s="327"/>
    </row>
    <row r="3" spans="1:14" s="118" customFormat="1" ht="15.75">
      <c r="A3" s="328" t="s">
        <v>120</v>
      </c>
      <c r="B3" s="328"/>
      <c r="C3" s="328"/>
      <c r="D3" s="328"/>
      <c r="E3" s="328"/>
      <c r="F3" s="328"/>
      <c r="G3" s="328"/>
      <c r="H3" s="328"/>
    </row>
    <row r="4" spans="1:14" s="119" customFormat="1" ht="12.75">
      <c r="A4" s="329" t="s">
        <v>121</v>
      </c>
      <c r="B4" s="329"/>
      <c r="C4" s="329"/>
      <c r="D4" s="329"/>
      <c r="E4" s="329"/>
      <c r="F4" s="329"/>
      <c r="G4" s="329"/>
      <c r="H4" s="329"/>
    </row>
    <row r="5" spans="1:14" s="120" customFormat="1">
      <c r="A5" s="330" t="s">
        <v>122</v>
      </c>
      <c r="B5" s="331"/>
      <c r="C5" s="331"/>
      <c r="D5" s="331"/>
      <c r="E5" s="331"/>
      <c r="F5" s="331"/>
      <c r="G5" s="331"/>
      <c r="H5" s="332"/>
    </row>
    <row r="6" spans="1:14" s="120" customFormat="1" ht="18.75" thickBot="1">
      <c r="A6" s="121"/>
      <c r="B6" s="122"/>
      <c r="C6" s="122"/>
      <c r="D6" s="122"/>
      <c r="E6" s="122"/>
      <c r="F6" s="122"/>
      <c r="G6" s="122"/>
      <c r="H6" s="123"/>
    </row>
    <row r="7" spans="1:14" s="124" customFormat="1" ht="26.25">
      <c r="A7" s="333" t="s">
        <v>123</v>
      </c>
      <c r="B7" s="334"/>
      <c r="C7" s="334"/>
      <c r="D7" s="334"/>
      <c r="E7" s="334"/>
      <c r="F7" s="334"/>
      <c r="G7" s="334"/>
      <c r="H7" s="335"/>
    </row>
    <row r="8" spans="1:14" s="124" customFormat="1" ht="18.75" thickBot="1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s="126" customFormat="1" ht="12.75" thickBot="1">
      <c r="A9" s="301" t="s">
        <v>124</v>
      </c>
      <c r="B9" s="302"/>
      <c r="C9" s="302"/>
      <c r="D9" s="302"/>
      <c r="E9" s="302"/>
      <c r="F9" s="302"/>
      <c r="G9" s="302"/>
      <c r="H9" s="303"/>
      <c r="I9" s="125"/>
    </row>
    <row r="10" spans="1:14" s="126" customFormat="1" ht="12">
      <c r="A10" s="127" t="s">
        <v>125</v>
      </c>
      <c r="B10" s="128"/>
      <c r="C10" s="129" t="s">
        <v>109</v>
      </c>
      <c r="D10" s="130">
        <v>1.1000000000000001</v>
      </c>
      <c r="E10" s="131" t="s">
        <v>75</v>
      </c>
      <c r="F10" s="132">
        <v>0.4</v>
      </c>
      <c r="G10" s="131" t="s">
        <v>52</v>
      </c>
      <c r="H10" s="133">
        <v>-2.2000000000000002</v>
      </c>
      <c r="I10" s="134">
        <f t="shared" ref="I10:I32" si="0">COUNTA(C10,E10,G10)</f>
        <v>3</v>
      </c>
    </row>
    <row r="11" spans="1:14" s="126" customFormat="1" ht="12">
      <c r="A11" s="127" t="s">
        <v>126</v>
      </c>
      <c r="B11" s="135"/>
      <c r="C11" s="136" t="s">
        <v>111</v>
      </c>
      <c r="D11" s="137">
        <v>2.2999999999999998</v>
      </c>
      <c r="E11" s="138" t="s">
        <v>76</v>
      </c>
      <c r="F11" s="139">
        <v>0.6</v>
      </c>
      <c r="G11" s="138" t="s">
        <v>78</v>
      </c>
      <c r="H11" s="140">
        <v>0.4</v>
      </c>
      <c r="I11" s="134">
        <f t="shared" si="0"/>
        <v>3</v>
      </c>
    </row>
    <row r="12" spans="1:14" s="126" customFormat="1" ht="12">
      <c r="A12" s="127" t="s">
        <v>127</v>
      </c>
      <c r="B12" s="135"/>
      <c r="C12" s="136" t="s">
        <v>105</v>
      </c>
      <c r="D12" s="137">
        <v>3.6</v>
      </c>
      <c r="E12" s="138" t="s">
        <v>72</v>
      </c>
      <c r="F12" s="139">
        <v>1.5</v>
      </c>
      <c r="G12" s="138" t="s">
        <v>46</v>
      </c>
      <c r="H12" s="140">
        <v>0.9</v>
      </c>
      <c r="I12" s="134">
        <f t="shared" si="0"/>
        <v>3</v>
      </c>
    </row>
    <row r="13" spans="1:14" s="126" customFormat="1" ht="12">
      <c r="A13" s="127" t="s">
        <v>128</v>
      </c>
      <c r="B13" s="135"/>
      <c r="C13" s="136" t="s">
        <v>129</v>
      </c>
      <c r="D13" s="137">
        <v>4.2</v>
      </c>
      <c r="E13" s="138" t="s">
        <v>58</v>
      </c>
      <c r="F13" s="139">
        <v>2.2999999999999998</v>
      </c>
      <c r="G13" s="138" t="s">
        <v>70</v>
      </c>
      <c r="H13" s="140">
        <v>1.7</v>
      </c>
      <c r="I13" s="134">
        <f t="shared" si="0"/>
        <v>3</v>
      </c>
    </row>
    <row r="14" spans="1:14" s="126" customFormat="1" ht="12">
      <c r="A14" s="127" t="s">
        <v>130</v>
      </c>
      <c r="B14" s="135"/>
      <c r="C14" s="136" t="s">
        <v>107</v>
      </c>
      <c r="D14" s="137">
        <v>4.9000000000000004</v>
      </c>
      <c r="E14" s="138" t="s">
        <v>79</v>
      </c>
      <c r="F14" s="139">
        <v>3.9</v>
      </c>
      <c r="G14" s="138" t="s">
        <v>81</v>
      </c>
      <c r="H14" s="140">
        <v>2.9</v>
      </c>
      <c r="I14" s="134">
        <f t="shared" si="0"/>
        <v>3</v>
      </c>
    </row>
    <row r="15" spans="1:14" s="126" customFormat="1" ht="12">
      <c r="A15" s="127" t="s">
        <v>131</v>
      </c>
      <c r="B15" s="135"/>
      <c r="C15" s="136" t="s">
        <v>106</v>
      </c>
      <c r="D15" s="137">
        <v>5.7</v>
      </c>
      <c r="E15" s="138" t="s">
        <v>71</v>
      </c>
      <c r="F15" s="139">
        <v>4.3</v>
      </c>
      <c r="G15" s="138" t="s">
        <v>77</v>
      </c>
      <c r="H15" s="140">
        <v>4.2</v>
      </c>
      <c r="I15" s="134">
        <f t="shared" si="0"/>
        <v>3</v>
      </c>
    </row>
    <row r="16" spans="1:14" s="126" customFormat="1" ht="12">
      <c r="A16" s="127" t="s">
        <v>132</v>
      </c>
      <c r="B16" s="135"/>
      <c r="C16" s="136" t="s">
        <v>110</v>
      </c>
      <c r="D16" s="137">
        <v>7.3</v>
      </c>
      <c r="E16" s="138" t="s">
        <v>64</v>
      </c>
      <c r="F16" s="139">
        <v>6.6</v>
      </c>
      <c r="G16" s="138" t="s">
        <v>50</v>
      </c>
      <c r="H16" s="140">
        <v>4.4000000000000004</v>
      </c>
      <c r="I16" s="134">
        <f t="shared" si="0"/>
        <v>3</v>
      </c>
    </row>
    <row r="17" spans="1:10" s="126" customFormat="1" ht="12">
      <c r="A17" s="127" t="s">
        <v>133</v>
      </c>
      <c r="B17" s="135"/>
      <c r="C17" s="136" t="s">
        <v>108</v>
      </c>
      <c r="D17" s="137">
        <v>8.3000000000000007</v>
      </c>
      <c r="E17" s="138" t="s">
        <v>63</v>
      </c>
      <c r="F17" s="139">
        <v>7.6</v>
      </c>
      <c r="G17" s="138" t="s">
        <v>65</v>
      </c>
      <c r="H17" s="140">
        <v>7</v>
      </c>
      <c r="I17" s="134">
        <f t="shared" si="0"/>
        <v>3</v>
      </c>
    </row>
    <row r="18" spans="1:10" s="126" customFormat="1" ht="12">
      <c r="A18" s="127" t="s">
        <v>134</v>
      </c>
      <c r="B18" s="135"/>
      <c r="C18" s="136" t="s">
        <v>117</v>
      </c>
      <c r="D18" s="137">
        <v>11.3</v>
      </c>
      <c r="E18" s="138" t="s">
        <v>84</v>
      </c>
      <c r="F18" s="139">
        <v>8.9</v>
      </c>
      <c r="G18" s="138" t="s">
        <v>67</v>
      </c>
      <c r="H18" s="140">
        <v>8.9</v>
      </c>
      <c r="I18" s="134">
        <f t="shared" si="0"/>
        <v>3</v>
      </c>
    </row>
    <row r="19" spans="1:10" s="126" customFormat="1" ht="12">
      <c r="A19" s="141" t="s">
        <v>134</v>
      </c>
      <c r="B19" s="135"/>
      <c r="C19" s="136" t="s">
        <v>118</v>
      </c>
      <c r="D19" s="137">
        <v>16.8</v>
      </c>
      <c r="E19" s="138" t="s">
        <v>54</v>
      </c>
      <c r="F19" s="139">
        <v>9.6</v>
      </c>
      <c r="G19" s="138" t="s">
        <v>91</v>
      </c>
      <c r="H19" s="140">
        <v>9.1</v>
      </c>
      <c r="I19" s="134">
        <f t="shared" si="0"/>
        <v>3</v>
      </c>
    </row>
    <row r="20" spans="1:10" s="126" customFormat="1" ht="12">
      <c r="A20" s="127" t="s">
        <v>135</v>
      </c>
      <c r="B20" s="135"/>
      <c r="C20" s="155" t="s">
        <v>113</v>
      </c>
      <c r="D20" s="137">
        <v>22.4</v>
      </c>
      <c r="E20" s="138" t="s">
        <v>82</v>
      </c>
      <c r="F20" s="139">
        <v>10.4</v>
      </c>
      <c r="G20" s="138" t="s">
        <v>55</v>
      </c>
      <c r="H20" s="140">
        <v>10</v>
      </c>
      <c r="I20" s="134">
        <v>2</v>
      </c>
    </row>
    <row r="21" spans="1:10" s="126" customFormat="1" ht="12">
      <c r="A21" s="141" t="s">
        <v>135</v>
      </c>
      <c r="B21" s="135"/>
      <c r="C21" s="136" t="s">
        <v>116</v>
      </c>
      <c r="D21" s="137">
        <v>27</v>
      </c>
      <c r="E21" s="138" t="s">
        <v>93</v>
      </c>
      <c r="F21" s="139">
        <v>31.6</v>
      </c>
      <c r="G21" s="138" t="s">
        <v>92</v>
      </c>
      <c r="H21" s="140">
        <v>29.9</v>
      </c>
      <c r="I21" s="134">
        <f t="shared" si="0"/>
        <v>3</v>
      </c>
    </row>
    <row r="22" spans="1:10" s="126" customFormat="1" ht="12">
      <c r="A22" s="127" t="s">
        <v>136</v>
      </c>
      <c r="B22" s="135"/>
      <c r="C22" s="136" t="s">
        <v>114</v>
      </c>
      <c r="D22" s="137">
        <v>40.299999999999997</v>
      </c>
      <c r="E22" s="138" t="s">
        <v>86</v>
      </c>
      <c r="F22" s="139">
        <v>26.7</v>
      </c>
      <c r="G22" s="156" t="s">
        <v>85</v>
      </c>
      <c r="H22" s="140">
        <v>32.700000000000003</v>
      </c>
      <c r="I22" s="134">
        <v>2</v>
      </c>
    </row>
    <row r="23" spans="1:10" s="126" customFormat="1" ht="12">
      <c r="A23" s="127" t="s">
        <v>137</v>
      </c>
      <c r="B23" s="135"/>
      <c r="C23" s="136" t="s">
        <v>115</v>
      </c>
      <c r="D23" s="137">
        <v>17.7</v>
      </c>
      <c r="E23" s="142" t="s">
        <v>94</v>
      </c>
      <c r="F23" s="137">
        <v>11.4</v>
      </c>
      <c r="G23" s="138" t="s">
        <v>73</v>
      </c>
      <c r="H23" s="140">
        <v>11.4</v>
      </c>
      <c r="I23" s="134">
        <f t="shared" si="0"/>
        <v>3</v>
      </c>
    </row>
    <row r="24" spans="1:10" s="126" customFormat="1" ht="12">
      <c r="A24" s="127" t="s">
        <v>138</v>
      </c>
      <c r="B24" s="135"/>
      <c r="C24" s="138" t="s">
        <v>83</v>
      </c>
      <c r="D24" s="139">
        <v>11.1</v>
      </c>
      <c r="E24" s="142" t="s">
        <v>57</v>
      </c>
      <c r="F24" s="137">
        <v>12.3</v>
      </c>
      <c r="G24" s="138" t="s">
        <v>89</v>
      </c>
      <c r="H24" s="140">
        <v>12</v>
      </c>
      <c r="I24" s="134">
        <f t="shared" si="0"/>
        <v>3</v>
      </c>
    </row>
    <row r="25" spans="1:10" s="126" customFormat="1" ht="12">
      <c r="A25" s="127" t="s">
        <v>139</v>
      </c>
      <c r="B25" s="135"/>
      <c r="C25" s="138" t="s">
        <v>88</v>
      </c>
      <c r="D25" s="139">
        <v>12.1</v>
      </c>
      <c r="E25" s="142" t="s">
        <v>61</v>
      </c>
      <c r="F25" s="137">
        <v>16.5</v>
      </c>
      <c r="G25" s="138" t="s">
        <v>74</v>
      </c>
      <c r="H25" s="140">
        <v>13.1</v>
      </c>
      <c r="I25" s="134">
        <f t="shared" si="0"/>
        <v>3</v>
      </c>
    </row>
    <row r="26" spans="1:10" s="126" customFormat="1" ht="12">
      <c r="A26" s="127" t="s">
        <v>140</v>
      </c>
      <c r="B26" s="135"/>
      <c r="C26" s="138" t="s">
        <v>48</v>
      </c>
      <c r="D26" s="139">
        <v>12.4</v>
      </c>
      <c r="E26" s="142" t="s">
        <v>66</v>
      </c>
      <c r="F26" s="137">
        <v>17.8</v>
      </c>
      <c r="G26" s="138" t="s">
        <v>60</v>
      </c>
      <c r="H26" s="140">
        <v>16.8</v>
      </c>
      <c r="I26" s="134">
        <f t="shared" si="0"/>
        <v>3</v>
      </c>
    </row>
    <row r="27" spans="1:10" s="126" customFormat="1" ht="12.75" thickBot="1">
      <c r="A27" s="141" t="s">
        <v>140</v>
      </c>
      <c r="B27" s="143"/>
      <c r="C27" s="144" t="s">
        <v>90</v>
      </c>
      <c r="D27" s="145">
        <v>17.8</v>
      </c>
      <c r="E27" s="146" t="s">
        <v>69</v>
      </c>
      <c r="F27" s="147">
        <v>18.7</v>
      </c>
      <c r="G27" s="146"/>
      <c r="H27" s="148"/>
      <c r="I27" s="134">
        <f t="shared" si="0"/>
        <v>2</v>
      </c>
    </row>
    <row r="28" spans="1:10" s="126" customFormat="1" ht="12.75" thickBot="1">
      <c r="A28" s="301" t="s">
        <v>141</v>
      </c>
      <c r="B28" s="304"/>
      <c r="C28" s="304"/>
      <c r="D28" s="304"/>
      <c r="E28" s="304"/>
      <c r="F28" s="304"/>
      <c r="G28" s="304"/>
      <c r="H28" s="305"/>
      <c r="I28" s="125">
        <f t="shared" si="0"/>
        <v>0</v>
      </c>
    </row>
    <row r="29" spans="1:10" s="126" customFormat="1" ht="12">
      <c r="A29" s="127" t="s">
        <v>142</v>
      </c>
      <c r="B29" s="128"/>
      <c r="C29" s="149" t="s">
        <v>96</v>
      </c>
      <c r="D29" s="130">
        <v>16.8</v>
      </c>
      <c r="E29" s="131" t="s">
        <v>99</v>
      </c>
      <c r="F29" s="132">
        <v>14.2</v>
      </c>
      <c r="G29" s="131" t="s">
        <v>95</v>
      </c>
      <c r="H29" s="133">
        <v>13.2</v>
      </c>
      <c r="I29" s="134">
        <f t="shared" si="0"/>
        <v>3</v>
      </c>
    </row>
    <row r="30" spans="1:10" s="126" customFormat="1" ht="12">
      <c r="A30" s="127" t="s">
        <v>143</v>
      </c>
      <c r="B30" s="135"/>
      <c r="C30" s="142" t="s">
        <v>101</v>
      </c>
      <c r="D30" s="137">
        <v>20.6</v>
      </c>
      <c r="E30" s="138" t="s">
        <v>103</v>
      </c>
      <c r="F30" s="139">
        <v>20.3</v>
      </c>
      <c r="G30" s="138" t="s">
        <v>98</v>
      </c>
      <c r="H30" s="140">
        <v>18.2</v>
      </c>
      <c r="I30" s="134">
        <f t="shared" si="0"/>
        <v>3</v>
      </c>
    </row>
    <row r="31" spans="1:10" s="126" customFormat="1" ht="12.75" thickBot="1">
      <c r="A31" s="127" t="s">
        <v>144</v>
      </c>
      <c r="B31" s="135"/>
      <c r="C31" s="138" t="s">
        <v>104</v>
      </c>
      <c r="D31" s="139">
        <v>27.1</v>
      </c>
      <c r="E31" s="138" t="s">
        <v>100</v>
      </c>
      <c r="F31" s="139">
        <v>23.4</v>
      </c>
      <c r="G31" s="150"/>
      <c r="H31" s="151"/>
      <c r="I31" s="134">
        <f t="shared" si="0"/>
        <v>2</v>
      </c>
    </row>
    <row r="32" spans="1:10" s="126" customFormat="1" ht="12.75" thickBot="1">
      <c r="A32" s="152" t="s">
        <v>144</v>
      </c>
      <c r="B32" s="143"/>
      <c r="C32" s="144" t="s">
        <v>97</v>
      </c>
      <c r="D32" s="145">
        <v>39</v>
      </c>
      <c r="E32" s="146" t="s">
        <v>102</v>
      </c>
      <c r="F32" s="147">
        <v>28.6</v>
      </c>
      <c r="G32" s="146"/>
      <c r="H32" s="148"/>
      <c r="I32" s="134">
        <f t="shared" si="0"/>
        <v>2</v>
      </c>
      <c r="J32" s="153">
        <f>SUM(I10:I32)</f>
        <v>61</v>
      </c>
    </row>
    <row r="33" spans="1:10" ht="18.75" thickBot="1">
      <c r="A33" s="154"/>
      <c r="C33" s="26"/>
      <c r="E33" s="26"/>
      <c r="G33" s="26"/>
      <c r="J33" s="26"/>
    </row>
    <row r="34" spans="1:10">
      <c r="A34" s="306" t="s">
        <v>145</v>
      </c>
      <c r="B34" s="307"/>
      <c r="C34" s="307"/>
      <c r="D34" s="307"/>
      <c r="E34" s="307"/>
      <c r="F34" s="307"/>
      <c r="G34" s="307"/>
      <c r="H34" s="308"/>
      <c r="J34" s="26"/>
    </row>
    <row r="35" spans="1:10">
      <c r="A35" s="309"/>
      <c r="B35" s="310"/>
      <c r="C35" s="310"/>
      <c r="D35" s="310"/>
      <c r="E35" s="310"/>
      <c r="F35" s="310"/>
      <c r="G35" s="310"/>
      <c r="H35" s="311"/>
      <c r="J35" s="26"/>
    </row>
    <row r="36" spans="1:10" ht="18.75" thickBot="1">
      <c r="A36" s="312"/>
      <c r="B36" s="313"/>
      <c r="C36" s="313"/>
      <c r="D36" s="313"/>
      <c r="E36" s="313"/>
      <c r="F36" s="313"/>
      <c r="G36" s="313"/>
      <c r="H36" s="314"/>
      <c r="J36" s="26"/>
    </row>
    <row r="37" spans="1:10" ht="18.75" thickBot="1">
      <c r="A37" s="154"/>
      <c r="C37" s="26"/>
      <c r="E37" s="26"/>
      <c r="G37" s="26"/>
      <c r="J37" s="26"/>
    </row>
    <row r="38" spans="1:10">
      <c r="A38" s="315" t="s">
        <v>146</v>
      </c>
      <c r="B38" s="316"/>
      <c r="C38" s="316"/>
      <c r="D38" s="316"/>
      <c r="E38" s="316"/>
      <c r="F38" s="316"/>
      <c r="G38" s="316"/>
      <c r="H38" s="317"/>
      <c r="J38" s="26"/>
    </row>
    <row r="39" spans="1:10">
      <c r="A39" s="318"/>
      <c r="B39" s="319"/>
      <c r="C39" s="319"/>
      <c r="D39" s="319"/>
      <c r="E39" s="319"/>
      <c r="F39" s="319"/>
      <c r="G39" s="319"/>
      <c r="H39" s="320"/>
      <c r="J39" s="26"/>
    </row>
    <row r="40" spans="1:10" ht="18.75" thickBot="1">
      <c r="A40" s="321"/>
      <c r="B40" s="322"/>
      <c r="C40" s="322"/>
      <c r="D40" s="322"/>
      <c r="E40" s="322"/>
      <c r="F40" s="322"/>
      <c r="G40" s="322"/>
      <c r="H40" s="323"/>
      <c r="J40" s="26"/>
    </row>
  </sheetData>
  <mergeCells count="10">
    <mergeCell ref="A9:H9"/>
    <mergeCell ref="A28:H28"/>
    <mergeCell ref="A34:H36"/>
    <mergeCell ref="A38:H40"/>
    <mergeCell ref="A1:H1"/>
    <mergeCell ref="A2:H2"/>
    <mergeCell ref="A3:H3"/>
    <mergeCell ref="A4:H4"/>
    <mergeCell ref="A5:H5"/>
    <mergeCell ref="A7:H7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M153"/>
  <sheetViews>
    <sheetView topLeftCell="A38" workbookViewId="0">
      <selection activeCell="E53" sqref="E53"/>
    </sheetView>
  </sheetViews>
  <sheetFormatPr baseColWidth="10" defaultRowHeight="18"/>
  <cols>
    <col min="1" max="1" width="6" style="90" customWidth="1"/>
    <col min="2" max="2" width="3.42578125" style="26" customWidth="1"/>
    <col min="3" max="3" width="23.7109375" style="224" customWidth="1"/>
    <col min="4" max="4" width="4.7109375" style="222" bestFit="1" customWidth="1"/>
    <col min="5" max="5" width="23.7109375" style="224" customWidth="1"/>
    <col min="6" max="6" width="4.7109375" style="222" bestFit="1" customWidth="1"/>
    <col min="7" max="7" width="23.7109375" style="224" customWidth="1"/>
    <col min="8" max="8" width="4.7109375" style="222" bestFit="1" customWidth="1"/>
    <col min="9" max="9" width="2.140625" style="26" bestFit="1" customWidth="1"/>
    <col min="10" max="10" width="4.140625" bestFit="1" customWidth="1"/>
    <col min="11" max="11" width="16.5703125" style="26" bestFit="1" customWidth="1"/>
    <col min="12" max="12" width="2.140625" style="26" bestFit="1" customWidth="1"/>
    <col min="13" max="13" width="2" style="26" bestFit="1" customWidth="1"/>
    <col min="14" max="16384" width="11.42578125" style="26"/>
  </cols>
  <sheetData>
    <row r="1" spans="1:9" s="117" customFormat="1" ht="31.5" thickBot="1">
      <c r="A1" s="324" t="s">
        <v>119</v>
      </c>
      <c r="B1" s="324"/>
      <c r="C1" s="324"/>
      <c r="D1" s="324"/>
      <c r="E1" s="324"/>
      <c r="F1" s="324"/>
      <c r="G1" s="324"/>
      <c r="H1" s="324"/>
    </row>
    <row r="2" spans="1:9" s="62" customFormat="1" ht="15.75" thickBot="1">
      <c r="A2" s="325" t="s">
        <v>7</v>
      </c>
      <c r="B2" s="326"/>
      <c r="C2" s="326"/>
      <c r="D2" s="326"/>
      <c r="E2" s="326"/>
      <c r="F2" s="326"/>
      <c r="G2" s="326"/>
      <c r="H2" s="327"/>
    </row>
    <row r="3" spans="1:9" s="118" customFormat="1" ht="15.75">
      <c r="A3" s="328" t="s">
        <v>165</v>
      </c>
      <c r="B3" s="328"/>
      <c r="C3" s="328"/>
      <c r="D3" s="328"/>
      <c r="E3" s="328"/>
      <c r="F3" s="328"/>
      <c r="G3" s="328"/>
      <c r="H3" s="328"/>
    </row>
    <row r="4" spans="1:9" s="119" customFormat="1" ht="12.75">
      <c r="A4" s="329" t="s">
        <v>121</v>
      </c>
      <c r="B4" s="329"/>
      <c r="C4" s="329"/>
      <c r="D4" s="329"/>
      <c r="E4" s="329"/>
      <c r="F4" s="329"/>
      <c r="G4" s="329"/>
      <c r="H4" s="329"/>
    </row>
    <row r="5" spans="1:9" s="120" customFormat="1" ht="18.75" thickBot="1">
      <c r="A5" s="330" t="s">
        <v>122</v>
      </c>
      <c r="B5" s="331"/>
      <c r="C5" s="331"/>
      <c r="D5" s="331"/>
      <c r="E5" s="331"/>
      <c r="F5" s="331"/>
      <c r="G5" s="331"/>
      <c r="H5" s="332"/>
    </row>
    <row r="6" spans="1:9" s="124" customFormat="1" ht="12.75" thickBot="1">
      <c r="A6" s="346" t="s">
        <v>125</v>
      </c>
      <c r="B6" s="347"/>
      <c r="C6" s="347"/>
      <c r="D6" s="347"/>
      <c r="E6" s="347"/>
      <c r="F6" s="347"/>
      <c r="G6" s="347"/>
      <c r="H6" s="348"/>
    </row>
    <row r="7" spans="1:9" s="126" customFormat="1" ht="12.75" thickBot="1">
      <c r="A7" s="301" t="s">
        <v>141</v>
      </c>
      <c r="B7" s="336"/>
      <c r="C7" s="336"/>
      <c r="D7" s="336"/>
      <c r="E7" s="336"/>
      <c r="F7" s="336"/>
      <c r="G7" s="336"/>
      <c r="H7" s="337"/>
      <c r="I7" s="125"/>
    </row>
    <row r="8" spans="1:9" s="126" customFormat="1" ht="12.75">
      <c r="A8" s="247">
        <v>0.3666666666666667</v>
      </c>
      <c r="B8" s="135"/>
      <c r="C8" s="194" t="s">
        <v>102</v>
      </c>
      <c r="D8" s="195">
        <v>133</v>
      </c>
      <c r="E8" s="196" t="s">
        <v>100</v>
      </c>
      <c r="F8" s="195">
        <v>112</v>
      </c>
      <c r="G8" s="196"/>
      <c r="H8" s="197"/>
      <c r="I8" s="134">
        <f t="shared" ref="I8:I71" si="0">COUNTA(C8,E8,G8)</f>
        <v>2</v>
      </c>
    </row>
    <row r="9" spans="1:9" s="126" customFormat="1" ht="12.75">
      <c r="A9" s="247">
        <v>0.37291666666666701</v>
      </c>
      <c r="B9" s="135"/>
      <c r="C9" s="194" t="s">
        <v>97</v>
      </c>
      <c r="D9" s="195">
        <v>112</v>
      </c>
      <c r="E9" s="196" t="s">
        <v>104</v>
      </c>
      <c r="F9" s="195">
        <v>98</v>
      </c>
      <c r="G9" s="196"/>
      <c r="H9" s="197"/>
      <c r="I9" s="134">
        <f t="shared" si="0"/>
        <v>2</v>
      </c>
    </row>
    <row r="10" spans="1:9" s="126" customFormat="1" ht="12.75">
      <c r="A10" s="248">
        <v>0.37916666666666698</v>
      </c>
      <c r="B10" s="135"/>
      <c r="C10" s="194" t="s">
        <v>164</v>
      </c>
      <c r="D10" s="195">
        <v>97</v>
      </c>
      <c r="E10" s="196" t="s">
        <v>95</v>
      </c>
      <c r="F10" s="195">
        <v>87</v>
      </c>
      <c r="G10" s="196" t="s">
        <v>96</v>
      </c>
      <c r="H10" s="197">
        <v>87</v>
      </c>
      <c r="I10" s="134">
        <f t="shared" si="0"/>
        <v>3</v>
      </c>
    </row>
    <row r="11" spans="1:9" s="126" customFormat="1" ht="13.5" thickBot="1">
      <c r="A11" s="247">
        <v>0.38541666666666702</v>
      </c>
      <c r="B11" s="199"/>
      <c r="C11" s="200" t="s">
        <v>101</v>
      </c>
      <c r="D11" s="201">
        <v>85</v>
      </c>
      <c r="E11" s="202" t="s">
        <v>98</v>
      </c>
      <c r="F11" s="201">
        <v>84</v>
      </c>
      <c r="G11" s="202" t="s">
        <v>99</v>
      </c>
      <c r="H11" s="203">
        <v>77</v>
      </c>
      <c r="I11" s="134">
        <f t="shared" si="0"/>
        <v>3</v>
      </c>
    </row>
    <row r="12" spans="1:9" s="126" customFormat="1" ht="12.75" thickBot="1">
      <c r="A12" s="301" t="s">
        <v>166</v>
      </c>
      <c r="B12" s="336"/>
      <c r="C12" s="336"/>
      <c r="D12" s="336"/>
      <c r="E12" s="336"/>
      <c r="F12" s="336"/>
      <c r="G12" s="336"/>
      <c r="H12" s="337"/>
      <c r="I12" s="125">
        <f>COUNTA(C12,E12,G12)</f>
        <v>0</v>
      </c>
    </row>
    <row r="13" spans="1:9" s="126" customFormat="1" ht="12.75">
      <c r="A13" s="247">
        <v>0.391666666666667</v>
      </c>
      <c r="B13" s="135"/>
      <c r="C13" s="194" t="s">
        <v>86</v>
      </c>
      <c r="D13" s="195" t="s">
        <v>10</v>
      </c>
      <c r="E13" s="196" t="s">
        <v>92</v>
      </c>
      <c r="F13" s="195">
        <v>111</v>
      </c>
      <c r="G13" s="196" t="s">
        <v>93</v>
      </c>
      <c r="H13" s="197">
        <v>107</v>
      </c>
      <c r="I13" s="134">
        <f t="shared" si="0"/>
        <v>3</v>
      </c>
    </row>
    <row r="14" spans="1:9" s="126" customFormat="1" ht="12.75">
      <c r="A14" s="247">
        <v>0.39791666666666697</v>
      </c>
      <c r="B14" s="135"/>
      <c r="C14" s="194" t="s">
        <v>90</v>
      </c>
      <c r="D14" s="195">
        <v>94</v>
      </c>
      <c r="E14" s="196" t="s">
        <v>84</v>
      </c>
      <c r="F14" s="195">
        <v>93</v>
      </c>
      <c r="G14" s="196" t="s">
        <v>88</v>
      </c>
      <c r="H14" s="197">
        <v>90</v>
      </c>
      <c r="I14" s="134">
        <f t="shared" si="0"/>
        <v>3</v>
      </c>
    </row>
    <row r="15" spans="1:9" s="126" customFormat="1" ht="12.75">
      <c r="A15" s="247">
        <v>0.40416666666666701</v>
      </c>
      <c r="B15" s="135"/>
      <c r="C15" s="194" t="s">
        <v>91</v>
      </c>
      <c r="D15" s="195">
        <v>89</v>
      </c>
      <c r="E15" s="196" t="s">
        <v>89</v>
      </c>
      <c r="F15" s="195">
        <v>88</v>
      </c>
      <c r="G15" s="196" t="s">
        <v>83</v>
      </c>
      <c r="H15" s="197">
        <v>88</v>
      </c>
      <c r="I15" s="134">
        <f t="shared" si="0"/>
        <v>3</v>
      </c>
    </row>
    <row r="16" spans="1:9" s="126" customFormat="1" ht="13.5" thickBot="1">
      <c r="A16" s="248">
        <v>0.41041666666666698</v>
      </c>
      <c r="B16" s="199"/>
      <c r="C16" s="200" t="s">
        <v>94</v>
      </c>
      <c r="D16" s="201">
        <v>85</v>
      </c>
      <c r="E16" s="202" t="s">
        <v>82</v>
      </c>
      <c r="F16" s="201">
        <v>85</v>
      </c>
      <c r="G16" s="202" t="s">
        <v>81</v>
      </c>
      <c r="H16" s="203">
        <v>76</v>
      </c>
      <c r="I16" s="134">
        <f t="shared" si="0"/>
        <v>3</v>
      </c>
    </row>
    <row r="17" spans="1:9" s="126" customFormat="1" ht="12.75" thickBot="1">
      <c r="A17" s="301" t="s">
        <v>167</v>
      </c>
      <c r="B17" s="336"/>
      <c r="C17" s="336"/>
      <c r="D17" s="336"/>
      <c r="E17" s="336"/>
      <c r="F17" s="336"/>
      <c r="G17" s="336"/>
      <c r="H17" s="337"/>
      <c r="I17" s="125">
        <f t="shared" si="0"/>
        <v>0</v>
      </c>
    </row>
    <row r="18" spans="1:9" s="126" customFormat="1" ht="12.75">
      <c r="A18" s="247">
        <v>0.41666666666666702</v>
      </c>
      <c r="B18" s="135"/>
      <c r="C18" s="194" t="s">
        <v>66</v>
      </c>
      <c r="D18" s="195" t="s">
        <v>10</v>
      </c>
      <c r="E18" s="196" t="s">
        <v>61</v>
      </c>
      <c r="F18" s="195">
        <v>102</v>
      </c>
      <c r="G18" s="196"/>
      <c r="H18" s="197"/>
      <c r="I18" s="134">
        <f t="shared" si="0"/>
        <v>2</v>
      </c>
    </row>
    <row r="19" spans="1:9" s="126" customFormat="1" ht="12.75">
      <c r="A19" s="247">
        <v>0.422916666666667</v>
      </c>
      <c r="B19" s="135"/>
      <c r="C19" s="194" t="s">
        <v>69</v>
      </c>
      <c r="D19" s="195">
        <v>100</v>
      </c>
      <c r="E19" s="196" t="s">
        <v>65</v>
      </c>
      <c r="F19" s="195">
        <v>97</v>
      </c>
      <c r="G19" s="196" t="s">
        <v>57</v>
      </c>
      <c r="H19" s="197">
        <v>93</v>
      </c>
      <c r="I19" s="134">
        <f t="shared" si="0"/>
        <v>3</v>
      </c>
    </row>
    <row r="20" spans="1:9" s="126" customFormat="1" ht="12.75">
      <c r="A20" s="247">
        <v>0.42916666666666697</v>
      </c>
      <c r="B20" s="135"/>
      <c r="C20" s="194" t="s">
        <v>156</v>
      </c>
      <c r="D20" s="195">
        <v>92</v>
      </c>
      <c r="E20" s="196" t="s">
        <v>73</v>
      </c>
      <c r="F20" s="195">
        <v>88</v>
      </c>
      <c r="G20" s="196" t="s">
        <v>74</v>
      </c>
      <c r="H20" s="197">
        <v>88</v>
      </c>
      <c r="I20" s="134">
        <f t="shared" si="0"/>
        <v>3</v>
      </c>
    </row>
    <row r="21" spans="1:9" s="126" customFormat="1" ht="12.75">
      <c r="A21" s="247">
        <v>0.43541666666666701</v>
      </c>
      <c r="B21" s="135"/>
      <c r="C21" s="194" t="s">
        <v>71</v>
      </c>
      <c r="D21" s="195">
        <v>88</v>
      </c>
      <c r="E21" s="196" t="s">
        <v>79</v>
      </c>
      <c r="F21" s="195">
        <v>85</v>
      </c>
      <c r="G21" s="196" t="s">
        <v>72</v>
      </c>
      <c r="H21" s="197">
        <v>85</v>
      </c>
      <c r="I21" s="134">
        <f t="shared" si="0"/>
        <v>3</v>
      </c>
    </row>
    <row r="22" spans="1:9" s="126" customFormat="1" ht="12.75">
      <c r="A22" s="247">
        <v>0.44166666666666698</v>
      </c>
      <c r="B22" s="135"/>
      <c r="C22" s="194" t="s">
        <v>76</v>
      </c>
      <c r="D22" s="195">
        <v>80</v>
      </c>
      <c r="E22" s="196" t="s">
        <v>63</v>
      </c>
      <c r="F22" s="195">
        <v>79</v>
      </c>
      <c r="G22" s="196" t="s">
        <v>64</v>
      </c>
      <c r="H22" s="197">
        <v>78</v>
      </c>
      <c r="I22" s="134">
        <f t="shared" si="0"/>
        <v>3</v>
      </c>
    </row>
    <row r="23" spans="1:9" s="126" customFormat="1" ht="12.75">
      <c r="A23" s="247">
        <v>0.44791666666666702</v>
      </c>
      <c r="B23" s="135"/>
      <c r="C23" s="194" t="s">
        <v>70</v>
      </c>
      <c r="D23" s="195">
        <v>78</v>
      </c>
      <c r="E23" s="196" t="s">
        <v>67</v>
      </c>
      <c r="F23" s="195">
        <v>77</v>
      </c>
      <c r="G23" s="196" t="s">
        <v>78</v>
      </c>
      <c r="H23" s="197">
        <v>74</v>
      </c>
      <c r="I23" s="134">
        <f t="shared" si="0"/>
        <v>3</v>
      </c>
    </row>
    <row r="24" spans="1:9" s="126" customFormat="1" ht="13.5" thickBot="1">
      <c r="A24" s="198">
        <v>0.454166666666667</v>
      </c>
      <c r="B24" s="199"/>
      <c r="C24" s="200" t="s">
        <v>58</v>
      </c>
      <c r="D24" s="201">
        <v>74</v>
      </c>
      <c r="E24" s="202" t="s">
        <v>75</v>
      </c>
      <c r="F24" s="201">
        <v>74</v>
      </c>
      <c r="G24" s="202" t="s">
        <v>77</v>
      </c>
      <c r="H24" s="203">
        <v>68</v>
      </c>
      <c r="I24" s="134">
        <f t="shared" si="0"/>
        <v>3</v>
      </c>
    </row>
    <row r="25" spans="1:9" s="126" customFormat="1" ht="12.75" thickBot="1">
      <c r="A25" s="301" t="s">
        <v>168</v>
      </c>
      <c r="B25" s="336"/>
      <c r="C25" s="336"/>
      <c r="D25" s="336"/>
      <c r="E25" s="336"/>
      <c r="F25" s="336"/>
      <c r="G25" s="336"/>
      <c r="H25" s="337"/>
      <c r="I25" s="125">
        <f t="shared" si="0"/>
        <v>0</v>
      </c>
    </row>
    <row r="26" spans="1:9" s="126" customFormat="1" ht="12.75">
      <c r="A26" s="127">
        <v>0.46041666666666797</v>
      </c>
      <c r="B26" s="135"/>
      <c r="C26" s="194" t="s">
        <v>48</v>
      </c>
      <c r="D26" s="195">
        <v>92</v>
      </c>
      <c r="E26" s="196" t="s">
        <v>50</v>
      </c>
      <c r="F26" s="195">
        <v>88</v>
      </c>
      <c r="G26" s="196" t="s">
        <v>54</v>
      </c>
      <c r="H26" s="197">
        <v>87</v>
      </c>
      <c r="I26" s="134">
        <f t="shared" si="0"/>
        <v>3</v>
      </c>
    </row>
    <row r="27" spans="1:9" s="126" customFormat="1" ht="13.5" thickBot="1">
      <c r="A27" s="127">
        <v>0.46666666666666801</v>
      </c>
      <c r="B27" s="135"/>
      <c r="C27" s="194" t="s">
        <v>55</v>
      </c>
      <c r="D27" s="195">
        <v>81</v>
      </c>
      <c r="E27" s="196" t="s">
        <v>46</v>
      </c>
      <c r="F27" s="195">
        <v>76</v>
      </c>
      <c r="G27" s="196" t="s">
        <v>52</v>
      </c>
      <c r="H27" s="197">
        <v>70</v>
      </c>
      <c r="I27" s="134">
        <f t="shared" si="0"/>
        <v>3</v>
      </c>
    </row>
    <row r="28" spans="1:9" s="126" customFormat="1" ht="12.75" thickBot="1">
      <c r="A28" s="301" t="s">
        <v>169</v>
      </c>
      <c r="B28" s="336"/>
      <c r="C28" s="336"/>
      <c r="D28" s="336"/>
      <c r="E28" s="336"/>
      <c r="F28" s="336"/>
      <c r="G28" s="336"/>
      <c r="H28" s="337"/>
      <c r="I28" s="125">
        <f t="shared" si="0"/>
        <v>0</v>
      </c>
    </row>
    <row r="29" spans="1:9" s="126" customFormat="1" ht="12.75">
      <c r="A29" s="127">
        <v>0.47291666666666798</v>
      </c>
      <c r="B29" s="135"/>
      <c r="C29" s="194" t="s">
        <v>114</v>
      </c>
      <c r="D29" s="195">
        <v>124</v>
      </c>
      <c r="E29" s="196" t="s">
        <v>116</v>
      </c>
      <c r="F29" s="195">
        <v>115</v>
      </c>
      <c r="G29" s="196"/>
      <c r="H29" s="197"/>
      <c r="I29" s="134">
        <f t="shared" si="0"/>
        <v>2</v>
      </c>
    </row>
    <row r="30" spans="1:9" s="126" customFormat="1" ht="13.5" thickBot="1">
      <c r="A30" s="127">
        <v>0.47916666666666802</v>
      </c>
      <c r="B30" s="135"/>
      <c r="C30" s="194" t="s">
        <v>163</v>
      </c>
      <c r="D30" s="195">
        <v>111</v>
      </c>
      <c r="E30" s="196" t="s">
        <v>115</v>
      </c>
      <c r="F30" s="195">
        <v>101</v>
      </c>
      <c r="G30" s="196" t="s">
        <v>117</v>
      </c>
      <c r="H30" s="197">
        <v>94</v>
      </c>
      <c r="I30" s="134">
        <f t="shared" si="0"/>
        <v>3</v>
      </c>
    </row>
    <row r="31" spans="1:9" s="126" customFormat="1" ht="12.75" thickBot="1">
      <c r="A31" s="301" t="s">
        <v>170</v>
      </c>
      <c r="B31" s="336"/>
      <c r="C31" s="336"/>
      <c r="D31" s="336"/>
      <c r="E31" s="336"/>
      <c r="F31" s="336"/>
      <c r="G31" s="336"/>
      <c r="H31" s="337"/>
      <c r="I31" s="125">
        <f t="shared" si="0"/>
        <v>0</v>
      </c>
    </row>
    <row r="32" spans="1:9" s="126" customFormat="1" ht="12.75">
      <c r="A32" s="127">
        <v>0.485416666666668</v>
      </c>
      <c r="B32" s="135"/>
      <c r="C32" s="194" t="s">
        <v>108</v>
      </c>
      <c r="D32" s="195">
        <v>89</v>
      </c>
      <c r="E32" s="196" t="s">
        <v>106</v>
      </c>
      <c r="F32" s="195">
        <v>86</v>
      </c>
      <c r="G32" s="196"/>
      <c r="H32" s="197"/>
      <c r="I32" s="134">
        <f t="shared" si="0"/>
        <v>2</v>
      </c>
    </row>
    <row r="33" spans="1:10" s="126" customFormat="1" ht="13.5" thickBot="1">
      <c r="A33" s="127">
        <v>0.49166666666666797</v>
      </c>
      <c r="B33" s="135"/>
      <c r="C33" s="194" t="s">
        <v>107</v>
      </c>
      <c r="D33" s="195">
        <v>82</v>
      </c>
      <c r="E33" s="196" t="s">
        <v>111</v>
      </c>
      <c r="F33" s="195">
        <v>81</v>
      </c>
      <c r="G33" s="196" t="s">
        <v>110</v>
      </c>
      <c r="H33" s="197">
        <v>81</v>
      </c>
      <c r="I33" s="134">
        <f t="shared" si="0"/>
        <v>3</v>
      </c>
    </row>
    <row r="34" spans="1:10" s="126" customFormat="1" ht="13.5" thickBot="1">
      <c r="A34" s="127">
        <v>0.49791666666666801</v>
      </c>
      <c r="B34" s="135"/>
      <c r="C34" s="194" t="s">
        <v>109</v>
      </c>
      <c r="D34" s="195">
        <v>79</v>
      </c>
      <c r="E34" s="196" t="s">
        <v>105</v>
      </c>
      <c r="F34" s="195">
        <v>78</v>
      </c>
      <c r="G34" s="196" t="s">
        <v>155</v>
      </c>
      <c r="H34" s="197">
        <v>77</v>
      </c>
      <c r="I34" s="134">
        <f t="shared" si="0"/>
        <v>3</v>
      </c>
      <c r="J34" s="153">
        <f>SUM(I8:I34)</f>
        <v>61</v>
      </c>
    </row>
    <row r="35" spans="1:10" s="126" customFormat="1" ht="12.75" thickBot="1"/>
    <row r="36" spans="1:10" s="126" customFormat="1" ht="12.75" thickBot="1">
      <c r="A36" s="338" t="s">
        <v>171</v>
      </c>
      <c r="B36" s="339"/>
      <c r="C36" s="339"/>
      <c r="D36" s="339"/>
      <c r="E36" s="339"/>
      <c r="F36" s="339"/>
      <c r="G36" s="339"/>
      <c r="H36" s="340"/>
      <c r="I36" s="125">
        <f t="shared" si="0"/>
        <v>0</v>
      </c>
    </row>
    <row r="37" spans="1:10" s="126" customFormat="1" ht="12.75" thickBot="1">
      <c r="A37" s="301" t="s">
        <v>172</v>
      </c>
      <c r="B37" s="336"/>
      <c r="C37" s="336"/>
      <c r="D37" s="336"/>
      <c r="E37" s="336"/>
      <c r="F37" s="336"/>
      <c r="G37" s="336"/>
      <c r="H37" s="337"/>
      <c r="I37" s="125">
        <f t="shared" si="0"/>
        <v>0</v>
      </c>
    </row>
    <row r="38" spans="1:10" s="126" customFormat="1" ht="12.75">
      <c r="A38" s="249">
        <v>0.50416666666666798</v>
      </c>
      <c r="B38" s="135"/>
      <c r="C38" s="194" t="s">
        <v>173</v>
      </c>
      <c r="D38" s="205">
        <v>0</v>
      </c>
      <c r="E38" s="196" t="s">
        <v>174</v>
      </c>
      <c r="F38" s="205">
        <v>0</v>
      </c>
      <c r="G38" s="196" t="s">
        <v>175</v>
      </c>
      <c r="H38" s="206">
        <v>54</v>
      </c>
      <c r="I38" s="134">
        <f t="shared" si="0"/>
        <v>3</v>
      </c>
    </row>
    <row r="39" spans="1:10" s="126" customFormat="1" ht="12.75">
      <c r="A39" s="249">
        <v>0.51041666666666796</v>
      </c>
      <c r="B39" s="135"/>
      <c r="C39" s="194" t="s">
        <v>176</v>
      </c>
      <c r="D39" s="205">
        <v>0</v>
      </c>
      <c r="E39" s="239" t="s">
        <v>177</v>
      </c>
      <c r="F39" s="205">
        <v>0</v>
      </c>
      <c r="G39" s="196" t="s">
        <v>178</v>
      </c>
      <c r="H39" s="206">
        <v>0</v>
      </c>
      <c r="I39" s="134">
        <v>2</v>
      </c>
    </row>
    <row r="40" spans="1:10" s="126" customFormat="1" ht="12.75">
      <c r="A40" s="249">
        <v>0.51666666666666805</v>
      </c>
      <c r="B40" s="135"/>
      <c r="C40" s="194" t="s">
        <v>179</v>
      </c>
      <c r="D40" s="205">
        <v>54</v>
      </c>
      <c r="E40" s="196" t="s">
        <v>180</v>
      </c>
      <c r="F40" s="205">
        <v>54</v>
      </c>
      <c r="G40" s="196" t="s">
        <v>181</v>
      </c>
      <c r="H40" s="206">
        <v>0</v>
      </c>
      <c r="I40" s="134">
        <f t="shared" si="0"/>
        <v>3</v>
      </c>
    </row>
    <row r="41" spans="1:10" s="126" customFormat="1" ht="12.75">
      <c r="A41" s="204">
        <v>0.52291666666666803</v>
      </c>
      <c r="B41" s="135"/>
      <c r="C41" s="194" t="s">
        <v>182</v>
      </c>
      <c r="D41" s="205">
        <v>47.7</v>
      </c>
      <c r="E41" s="196" t="s">
        <v>183</v>
      </c>
      <c r="F41" s="205">
        <v>47.7</v>
      </c>
      <c r="G41" s="196" t="s">
        <v>184</v>
      </c>
      <c r="H41" s="206">
        <v>0</v>
      </c>
      <c r="I41" s="134">
        <f t="shared" si="0"/>
        <v>3</v>
      </c>
    </row>
    <row r="42" spans="1:10" s="126" customFormat="1" ht="12.75">
      <c r="A42" s="204">
        <v>0.52916666666666801</v>
      </c>
      <c r="B42" s="135"/>
      <c r="C42" s="194" t="s">
        <v>185</v>
      </c>
      <c r="D42" s="205">
        <v>54</v>
      </c>
      <c r="E42" s="196" t="s">
        <v>186</v>
      </c>
      <c r="F42" s="205">
        <v>0</v>
      </c>
      <c r="G42" s="196" t="s">
        <v>187</v>
      </c>
      <c r="H42" s="206">
        <v>54</v>
      </c>
      <c r="I42" s="134">
        <f t="shared" si="0"/>
        <v>3</v>
      </c>
    </row>
    <row r="43" spans="1:10" s="126" customFormat="1" ht="12.75">
      <c r="A43" s="204">
        <v>0.53541666666666798</v>
      </c>
      <c r="B43" s="135"/>
      <c r="C43" s="194" t="s">
        <v>188</v>
      </c>
      <c r="D43" s="205">
        <v>32.9</v>
      </c>
      <c r="E43" s="196" t="s">
        <v>189</v>
      </c>
      <c r="F43" s="205">
        <v>35.4</v>
      </c>
      <c r="G43" s="196" t="s">
        <v>190</v>
      </c>
      <c r="H43" s="206">
        <v>35.1</v>
      </c>
      <c r="I43" s="134">
        <f t="shared" si="0"/>
        <v>3</v>
      </c>
    </row>
    <row r="44" spans="1:10" s="126" customFormat="1" ht="12.75">
      <c r="A44" s="204">
        <v>0.54166666666666796</v>
      </c>
      <c r="B44" s="135"/>
      <c r="C44" s="194" t="s">
        <v>191</v>
      </c>
      <c r="D44" s="205">
        <v>35.9</v>
      </c>
      <c r="E44" s="196" t="s">
        <v>192</v>
      </c>
      <c r="F44" s="205">
        <v>30.2</v>
      </c>
      <c r="G44" s="196" t="s">
        <v>193</v>
      </c>
      <c r="H44" s="206">
        <v>28</v>
      </c>
      <c r="I44" s="134">
        <f t="shared" si="0"/>
        <v>3</v>
      </c>
    </row>
    <row r="45" spans="1:10" s="126" customFormat="1" ht="12.75">
      <c r="A45" s="204">
        <v>0.54791666666666805</v>
      </c>
      <c r="B45" s="135"/>
      <c r="C45" s="194" t="s">
        <v>194</v>
      </c>
      <c r="D45" s="205">
        <v>31.6</v>
      </c>
      <c r="E45" s="196" t="s">
        <v>195</v>
      </c>
      <c r="F45" s="205">
        <v>23.2</v>
      </c>
      <c r="G45" s="196" t="s">
        <v>196</v>
      </c>
      <c r="H45" s="206">
        <v>22</v>
      </c>
      <c r="I45" s="134">
        <f t="shared" si="0"/>
        <v>3</v>
      </c>
    </row>
    <row r="46" spans="1:10" s="126" customFormat="1" ht="12.75">
      <c r="A46" s="341">
        <v>0.55416666666666803</v>
      </c>
      <c r="B46" s="135"/>
      <c r="C46" s="207" t="s">
        <v>197</v>
      </c>
      <c r="D46" s="205">
        <v>0</v>
      </c>
      <c r="E46" s="239" t="s">
        <v>198</v>
      </c>
      <c r="F46" s="205">
        <v>0</v>
      </c>
      <c r="G46" s="196"/>
      <c r="H46" s="206"/>
      <c r="I46" s="134">
        <v>1</v>
      </c>
    </row>
    <row r="47" spans="1:10" s="126" customFormat="1" ht="12.75">
      <c r="A47" s="342"/>
      <c r="B47" s="135"/>
      <c r="C47" s="207" t="s">
        <v>199</v>
      </c>
      <c r="D47" s="205">
        <v>0</v>
      </c>
      <c r="E47" s="208" t="s">
        <v>200</v>
      </c>
      <c r="F47" s="205">
        <v>51.5</v>
      </c>
      <c r="G47" s="196"/>
      <c r="H47" s="206"/>
      <c r="I47" s="134">
        <f t="shared" si="0"/>
        <v>2</v>
      </c>
    </row>
    <row r="48" spans="1:10" s="126" customFormat="1" ht="12.75">
      <c r="A48" s="204">
        <v>0.56666666666666798</v>
      </c>
      <c r="B48" s="135"/>
      <c r="C48" s="207" t="s">
        <v>201</v>
      </c>
      <c r="D48" s="205">
        <v>54</v>
      </c>
      <c r="E48" s="208" t="s">
        <v>202</v>
      </c>
      <c r="F48" s="205">
        <v>49.9</v>
      </c>
      <c r="G48" s="208" t="s">
        <v>203</v>
      </c>
      <c r="H48" s="206">
        <v>37.299999999999997</v>
      </c>
      <c r="I48" s="134">
        <f t="shared" si="0"/>
        <v>3</v>
      </c>
    </row>
    <row r="49" spans="1:13" s="126" customFormat="1" ht="13.5" thickBot="1">
      <c r="A49" s="204">
        <v>0.57291666666666796</v>
      </c>
      <c r="B49" s="135"/>
      <c r="C49" s="207" t="s">
        <v>204</v>
      </c>
      <c r="D49" s="205">
        <v>45.7</v>
      </c>
      <c r="E49" s="208" t="s">
        <v>205</v>
      </c>
      <c r="F49" s="205">
        <v>31.8</v>
      </c>
      <c r="G49" s="208" t="s">
        <v>206</v>
      </c>
      <c r="H49" s="206">
        <v>35.9</v>
      </c>
      <c r="I49" s="134">
        <f t="shared" si="0"/>
        <v>3</v>
      </c>
    </row>
    <row r="50" spans="1:13" s="126" customFormat="1" ht="12.75" thickBot="1">
      <c r="A50" s="301" t="s">
        <v>207</v>
      </c>
      <c r="B50" s="336"/>
      <c r="C50" s="336"/>
      <c r="D50" s="336"/>
      <c r="E50" s="336"/>
      <c r="F50" s="336"/>
      <c r="G50" s="336"/>
      <c r="H50" s="337"/>
      <c r="I50" s="125">
        <f t="shared" si="0"/>
        <v>0</v>
      </c>
    </row>
    <row r="51" spans="1:13" s="126" customFormat="1" ht="12.75">
      <c r="A51" s="204">
        <v>0.57916666666666805</v>
      </c>
      <c r="B51" s="135"/>
      <c r="C51" s="194" t="s">
        <v>208</v>
      </c>
      <c r="D51" s="205">
        <v>41.4</v>
      </c>
      <c r="E51" s="196" t="s">
        <v>209</v>
      </c>
      <c r="F51" s="205">
        <v>30.1</v>
      </c>
      <c r="G51" s="196" t="s">
        <v>210</v>
      </c>
      <c r="H51" s="206">
        <v>9.8000000000000007</v>
      </c>
      <c r="I51" s="134">
        <f t="shared" si="0"/>
        <v>3</v>
      </c>
    </row>
    <row r="52" spans="1:13" s="126" customFormat="1" ht="12.75">
      <c r="A52" s="204">
        <v>0.58541666666666803</v>
      </c>
      <c r="B52" s="135"/>
      <c r="C52" s="194" t="s">
        <v>211</v>
      </c>
      <c r="D52" s="205">
        <v>0</v>
      </c>
      <c r="E52" s="239" t="s">
        <v>212</v>
      </c>
      <c r="F52" s="205">
        <v>53.9</v>
      </c>
      <c r="G52" s="196" t="s">
        <v>213</v>
      </c>
      <c r="H52" s="206">
        <v>34.299999999999997</v>
      </c>
      <c r="I52" s="134">
        <v>2</v>
      </c>
    </row>
    <row r="53" spans="1:13" s="126" customFormat="1" ht="12.75">
      <c r="A53" s="204">
        <v>0.59166666666666901</v>
      </c>
      <c r="B53" s="135"/>
      <c r="C53" s="194" t="s">
        <v>214</v>
      </c>
      <c r="D53" s="205">
        <v>0</v>
      </c>
      <c r="E53" s="196" t="s">
        <v>215</v>
      </c>
      <c r="F53" s="205">
        <v>0</v>
      </c>
      <c r="G53" s="196" t="s">
        <v>216</v>
      </c>
      <c r="H53" s="206">
        <v>43</v>
      </c>
      <c r="I53" s="134">
        <f t="shared" si="0"/>
        <v>3</v>
      </c>
    </row>
    <row r="54" spans="1:13" s="126" customFormat="1" ht="12.75">
      <c r="A54" s="204">
        <v>0.59791666666666898</v>
      </c>
      <c r="B54" s="135"/>
      <c r="C54" s="194" t="s">
        <v>217</v>
      </c>
      <c r="D54" s="205">
        <v>0</v>
      </c>
      <c r="E54" s="196" t="s">
        <v>218</v>
      </c>
      <c r="F54" s="205">
        <v>0</v>
      </c>
      <c r="G54" s="196" t="s">
        <v>219</v>
      </c>
      <c r="H54" s="206">
        <v>0</v>
      </c>
      <c r="I54" s="134">
        <f t="shared" si="0"/>
        <v>3</v>
      </c>
    </row>
    <row r="55" spans="1:13" s="126" customFormat="1" ht="12.75">
      <c r="A55" s="204">
        <v>0.60416666666666896</v>
      </c>
      <c r="B55" s="135"/>
      <c r="C55" s="194" t="s">
        <v>220</v>
      </c>
      <c r="D55" s="205">
        <v>0</v>
      </c>
      <c r="E55" s="196" t="s">
        <v>221</v>
      </c>
      <c r="F55" s="205">
        <v>0</v>
      </c>
      <c r="G55" s="196"/>
      <c r="H55" s="206"/>
      <c r="I55" s="134">
        <f t="shared" si="0"/>
        <v>2</v>
      </c>
    </row>
    <row r="56" spans="1:13" s="126" customFormat="1" ht="12.75">
      <c r="A56" s="204">
        <v>0.61041666666666905</v>
      </c>
      <c r="B56" s="135"/>
      <c r="C56" s="207" t="s">
        <v>222</v>
      </c>
      <c r="D56" s="205">
        <v>29.5</v>
      </c>
      <c r="E56" s="208" t="s">
        <v>223</v>
      </c>
      <c r="F56" s="205">
        <v>0</v>
      </c>
      <c r="G56" s="208" t="s">
        <v>224</v>
      </c>
      <c r="H56" s="206">
        <v>54</v>
      </c>
      <c r="I56" s="134">
        <f t="shared" si="0"/>
        <v>3</v>
      </c>
    </row>
    <row r="57" spans="1:13" s="126" customFormat="1" ht="13.5" thickBot="1">
      <c r="A57" s="204">
        <v>0.61666666666666903</v>
      </c>
      <c r="B57" s="135"/>
      <c r="C57" s="207" t="s">
        <v>225</v>
      </c>
      <c r="D57" s="205">
        <v>0</v>
      </c>
      <c r="E57" s="208" t="s">
        <v>226</v>
      </c>
      <c r="F57" s="205">
        <v>54</v>
      </c>
      <c r="G57" s="208" t="s">
        <v>227</v>
      </c>
      <c r="H57" s="206">
        <v>0</v>
      </c>
      <c r="I57" s="134">
        <f t="shared" si="0"/>
        <v>3</v>
      </c>
    </row>
    <row r="58" spans="1:13" s="126" customFormat="1" ht="12.75" thickBot="1">
      <c r="A58" s="301" t="s">
        <v>228</v>
      </c>
      <c r="B58" s="302"/>
      <c r="C58" s="302"/>
      <c r="D58" s="302"/>
      <c r="E58" s="302"/>
      <c r="F58" s="302"/>
      <c r="G58" s="302"/>
      <c r="H58" s="303"/>
      <c r="I58" s="125">
        <f t="shared" si="0"/>
        <v>0</v>
      </c>
    </row>
    <row r="59" spans="1:13" s="126" customFormat="1" ht="12.75">
      <c r="A59" s="127">
        <v>0.62291666666666901</v>
      </c>
      <c r="B59" s="128"/>
      <c r="C59" s="209" t="s">
        <v>229</v>
      </c>
      <c r="D59" s="210" t="s">
        <v>10</v>
      </c>
      <c r="E59" s="209" t="s">
        <v>230</v>
      </c>
      <c r="F59" s="210" t="s">
        <v>10</v>
      </c>
      <c r="G59" s="209" t="s">
        <v>231</v>
      </c>
      <c r="H59" s="211" t="s">
        <v>10</v>
      </c>
      <c r="I59" s="134">
        <f t="shared" si="0"/>
        <v>3</v>
      </c>
    </row>
    <row r="60" spans="1:13" s="126" customFormat="1" ht="12.75">
      <c r="A60" s="127">
        <v>0.62916666666666898</v>
      </c>
      <c r="B60" s="135"/>
      <c r="C60" s="194" t="s">
        <v>232</v>
      </c>
      <c r="D60" s="212" t="s">
        <v>10</v>
      </c>
      <c r="E60" s="196" t="s">
        <v>233</v>
      </c>
      <c r="F60" s="212" t="s">
        <v>10</v>
      </c>
      <c r="G60" s="239" t="s">
        <v>234</v>
      </c>
      <c r="H60" s="213" t="s">
        <v>10</v>
      </c>
      <c r="I60" s="134">
        <v>2</v>
      </c>
    </row>
    <row r="61" spans="1:13" s="126" customFormat="1" ht="12.75">
      <c r="A61" s="127">
        <v>0.63541666666666896</v>
      </c>
      <c r="B61" s="135"/>
      <c r="C61" s="194" t="s">
        <v>235</v>
      </c>
      <c r="D61" s="212" t="s">
        <v>10</v>
      </c>
      <c r="E61" s="239" t="s">
        <v>236</v>
      </c>
      <c r="F61" s="212" t="s">
        <v>10</v>
      </c>
      <c r="G61" s="196" t="s">
        <v>237</v>
      </c>
      <c r="H61" s="213" t="s">
        <v>10</v>
      </c>
      <c r="I61" s="134">
        <v>2</v>
      </c>
    </row>
    <row r="62" spans="1:13" s="126" customFormat="1" ht="12.75">
      <c r="A62" s="127">
        <v>0.64166666666666905</v>
      </c>
      <c r="B62" s="135"/>
      <c r="C62" s="194" t="s">
        <v>238</v>
      </c>
      <c r="D62" s="212" t="s">
        <v>10</v>
      </c>
      <c r="E62" s="194" t="s">
        <v>239</v>
      </c>
      <c r="F62" s="212" t="s">
        <v>10</v>
      </c>
      <c r="G62" s="150" t="s">
        <v>275</v>
      </c>
      <c r="H62" s="213" t="s">
        <v>10</v>
      </c>
      <c r="I62" s="134">
        <f t="shared" si="0"/>
        <v>3</v>
      </c>
      <c r="K62" s="150" t="s">
        <v>276</v>
      </c>
      <c r="L62" s="213" t="s">
        <v>10</v>
      </c>
      <c r="M62" s="126">
        <v>1</v>
      </c>
    </row>
    <row r="63" spans="1:13" s="126" customFormat="1" ht="13.5" thickBot="1">
      <c r="A63" s="127">
        <v>0.64791666666666903</v>
      </c>
      <c r="B63" s="143"/>
      <c r="C63" s="214" t="s">
        <v>240</v>
      </c>
      <c r="D63" s="215" t="s">
        <v>10</v>
      </c>
      <c r="E63" s="252" t="s">
        <v>241</v>
      </c>
      <c r="F63" s="215" t="s">
        <v>10</v>
      </c>
      <c r="G63" s="217" t="s">
        <v>278</v>
      </c>
      <c r="H63" s="218" t="s">
        <v>10</v>
      </c>
      <c r="I63" s="134">
        <v>2</v>
      </c>
    </row>
    <row r="64" spans="1:13" s="124" customFormat="1" ht="12.75" thickBot="1">
      <c r="A64" s="343" t="s">
        <v>135</v>
      </c>
      <c r="B64" s="344"/>
      <c r="C64" s="344"/>
      <c r="D64" s="344"/>
      <c r="E64" s="344"/>
      <c r="F64" s="344"/>
      <c r="G64" s="344"/>
      <c r="H64" s="345"/>
      <c r="I64" s="125">
        <f t="shared" si="0"/>
        <v>0</v>
      </c>
      <c r="L64" s="126"/>
    </row>
    <row r="65" spans="1:10" s="126" customFormat="1" ht="12.75" thickBot="1">
      <c r="A65" s="301" t="s">
        <v>242</v>
      </c>
      <c r="B65" s="336"/>
      <c r="C65" s="336"/>
      <c r="D65" s="336"/>
      <c r="E65" s="336"/>
      <c r="F65" s="336"/>
      <c r="G65" s="336"/>
      <c r="H65" s="337"/>
      <c r="I65" s="125">
        <f t="shared" si="0"/>
        <v>0</v>
      </c>
    </row>
    <row r="66" spans="1:10" s="126" customFormat="1" ht="12.75">
      <c r="A66" s="127">
        <v>0.3666666666666667</v>
      </c>
      <c r="B66" s="135"/>
      <c r="C66" s="238" t="s">
        <v>243</v>
      </c>
      <c r="D66" s="212">
        <v>0</v>
      </c>
      <c r="E66" s="239" t="s">
        <v>244</v>
      </c>
      <c r="F66" s="212">
        <v>0</v>
      </c>
      <c r="G66" s="196"/>
      <c r="H66" s="213"/>
      <c r="I66" s="134">
        <v>0</v>
      </c>
    </row>
    <row r="67" spans="1:10" s="126" customFormat="1" ht="13.5" thickBot="1">
      <c r="A67" s="127">
        <v>0.37291666666666662</v>
      </c>
      <c r="B67" s="143"/>
      <c r="C67" s="194" t="s">
        <v>245</v>
      </c>
      <c r="D67" s="205">
        <v>38.700000000000003</v>
      </c>
      <c r="E67" s="196" t="s">
        <v>246</v>
      </c>
      <c r="F67" s="205">
        <v>0</v>
      </c>
      <c r="G67" s="217"/>
      <c r="H67" s="218"/>
      <c r="I67" s="134">
        <f t="shared" si="0"/>
        <v>2</v>
      </c>
    </row>
    <row r="68" spans="1:10" s="126" customFormat="1" ht="12.75" thickBot="1">
      <c r="A68" s="301" t="s">
        <v>247</v>
      </c>
      <c r="B68" s="336"/>
      <c r="C68" s="336"/>
      <c r="D68" s="336"/>
      <c r="E68" s="336"/>
      <c r="F68" s="336"/>
      <c r="G68" s="336"/>
      <c r="H68" s="337"/>
      <c r="I68" s="125">
        <f t="shared" si="0"/>
        <v>0</v>
      </c>
    </row>
    <row r="69" spans="1:10" s="126" customFormat="1" ht="12.75">
      <c r="A69" s="127">
        <v>0.37916666666666599</v>
      </c>
      <c r="B69" s="135"/>
      <c r="C69" s="194" t="s">
        <v>248</v>
      </c>
      <c r="D69" s="212">
        <v>52.1</v>
      </c>
      <c r="E69" s="196" t="s">
        <v>249</v>
      </c>
      <c r="F69" s="212">
        <v>0</v>
      </c>
      <c r="G69" s="196" t="s">
        <v>250</v>
      </c>
      <c r="H69" s="213">
        <v>44.2</v>
      </c>
      <c r="I69" s="134">
        <f t="shared" si="0"/>
        <v>3</v>
      </c>
    </row>
    <row r="70" spans="1:10" s="126" customFormat="1" ht="12.75">
      <c r="A70" s="127">
        <v>0.38541666666666502</v>
      </c>
      <c r="B70" s="135"/>
      <c r="C70" s="194" t="s">
        <v>251</v>
      </c>
      <c r="D70" s="212">
        <v>26.6</v>
      </c>
      <c r="E70" s="196" t="s">
        <v>252</v>
      </c>
      <c r="F70" s="212">
        <v>54</v>
      </c>
      <c r="G70" s="196" t="s">
        <v>253</v>
      </c>
      <c r="H70" s="213">
        <v>30</v>
      </c>
      <c r="I70" s="134">
        <f t="shared" si="0"/>
        <v>3</v>
      </c>
    </row>
    <row r="71" spans="1:10" s="126" customFormat="1" ht="12.75">
      <c r="A71" s="127">
        <v>0.391666666666665</v>
      </c>
      <c r="B71" s="135"/>
      <c r="C71" s="194" t="s">
        <v>254</v>
      </c>
      <c r="D71" s="212">
        <v>27.6</v>
      </c>
      <c r="E71" s="196" t="s">
        <v>255</v>
      </c>
      <c r="F71" s="212">
        <v>0</v>
      </c>
      <c r="G71" s="196" t="s">
        <v>256</v>
      </c>
      <c r="H71" s="213">
        <v>0</v>
      </c>
      <c r="I71" s="134">
        <f t="shared" si="0"/>
        <v>3</v>
      </c>
    </row>
    <row r="72" spans="1:10" s="126" customFormat="1" ht="12.75">
      <c r="A72" s="127">
        <v>0.39791666666666398</v>
      </c>
      <c r="B72" s="135"/>
      <c r="C72" s="194" t="s">
        <v>257</v>
      </c>
      <c r="D72" s="212">
        <v>30.4</v>
      </c>
      <c r="E72" s="196" t="s">
        <v>258</v>
      </c>
      <c r="F72" s="212">
        <v>32.1</v>
      </c>
      <c r="G72" s="196" t="s">
        <v>259</v>
      </c>
      <c r="H72" s="213">
        <v>23.3</v>
      </c>
      <c r="I72" s="134">
        <f t="shared" ref="I72:I76" si="1">COUNTA(C72,E72,G72)</f>
        <v>3</v>
      </c>
    </row>
    <row r="73" spans="1:10" s="126" customFormat="1" ht="12.75">
      <c r="A73" s="127">
        <v>0.40416666666666301</v>
      </c>
      <c r="B73" s="135"/>
      <c r="C73" s="194" t="s">
        <v>260</v>
      </c>
      <c r="D73" s="212">
        <v>0</v>
      </c>
      <c r="E73" s="239" t="s">
        <v>261</v>
      </c>
      <c r="F73" s="212">
        <v>0</v>
      </c>
      <c r="G73" s="208" t="s">
        <v>262</v>
      </c>
      <c r="H73" s="213">
        <v>48.9</v>
      </c>
      <c r="I73" s="134">
        <v>2</v>
      </c>
    </row>
    <row r="74" spans="1:10" s="126" customFormat="1" ht="13.5" thickBot="1">
      <c r="A74" s="127">
        <v>0.41041666666666099</v>
      </c>
      <c r="B74" s="135"/>
      <c r="C74" s="207" t="s">
        <v>263</v>
      </c>
      <c r="D74" s="212">
        <v>53.6</v>
      </c>
      <c r="E74" s="208" t="s">
        <v>264</v>
      </c>
      <c r="F74" s="212">
        <v>54</v>
      </c>
      <c r="G74" s="208" t="s">
        <v>265</v>
      </c>
      <c r="H74" s="213">
        <v>42.4</v>
      </c>
      <c r="I74" s="134">
        <f t="shared" si="1"/>
        <v>3</v>
      </c>
    </row>
    <row r="75" spans="1:10" s="126" customFormat="1" ht="12.75" thickBot="1">
      <c r="A75" s="301" t="s">
        <v>31</v>
      </c>
      <c r="B75" s="336"/>
      <c r="C75" s="336"/>
      <c r="D75" s="336"/>
      <c r="E75" s="336"/>
      <c r="F75" s="336"/>
      <c r="G75" s="336"/>
      <c r="H75" s="337"/>
      <c r="I75" s="125">
        <f t="shared" si="1"/>
        <v>0</v>
      </c>
      <c r="J75" s="153">
        <f>SUM(I38:I76)</f>
        <v>84</v>
      </c>
    </row>
    <row r="76" spans="1:10" s="126" customFormat="1" ht="13.5" thickBot="1">
      <c r="A76" s="219">
        <v>0.59166666666666901</v>
      </c>
      <c r="B76" s="143"/>
      <c r="C76" s="214" t="s">
        <v>266</v>
      </c>
      <c r="D76" s="215"/>
      <c r="E76" s="216" t="s">
        <v>267</v>
      </c>
      <c r="F76" s="215"/>
      <c r="G76" s="216"/>
      <c r="H76" s="218"/>
      <c r="I76" s="134">
        <f t="shared" si="1"/>
        <v>2</v>
      </c>
      <c r="J76" s="220">
        <f>SUM(J34+J75)+M62+M63</f>
        <v>146</v>
      </c>
    </row>
    <row r="77" spans="1:10" s="126" customFormat="1" ht="12.75">
      <c r="C77" s="180"/>
      <c r="D77" s="180"/>
      <c r="E77" s="180"/>
      <c r="F77" s="180"/>
      <c r="G77" s="180"/>
      <c r="H77" s="180"/>
    </row>
    <row r="78" spans="1:10" s="126" customFormat="1" ht="12.75">
      <c r="C78" s="180"/>
      <c r="D78" s="180"/>
      <c r="E78" s="180"/>
      <c r="F78" s="180"/>
      <c r="G78" s="180"/>
      <c r="H78" s="180"/>
    </row>
    <row r="79" spans="1:10" s="126" customFormat="1" ht="12.75">
      <c r="C79" s="180"/>
      <c r="D79" s="180"/>
      <c r="E79" s="180"/>
      <c r="F79" s="180"/>
      <c r="G79" s="180"/>
      <c r="H79" s="180"/>
    </row>
    <row r="80" spans="1:10" s="126" customFormat="1" ht="12.75">
      <c r="C80" s="180"/>
      <c r="D80" s="180"/>
      <c r="E80" s="180"/>
      <c r="F80" s="180"/>
      <c r="G80" s="180"/>
      <c r="H80" s="180"/>
    </row>
    <row r="81" spans="1:12" s="124" customFormat="1" ht="12.75">
      <c r="A81" s="221"/>
      <c r="C81" s="119"/>
      <c r="D81" s="222"/>
      <c r="E81" s="119"/>
      <c r="F81" s="222"/>
      <c r="G81" s="119"/>
      <c r="H81" s="222"/>
      <c r="K81" s="126"/>
      <c r="L81" s="126"/>
    </row>
    <row r="82" spans="1:12" s="124" customFormat="1" ht="12.75">
      <c r="A82" s="221"/>
      <c r="C82" s="119"/>
      <c r="D82" s="222"/>
      <c r="E82" s="119"/>
      <c r="F82" s="222"/>
      <c r="G82" s="119"/>
      <c r="H82" s="222"/>
      <c r="K82" s="126"/>
      <c r="L82" s="126"/>
    </row>
    <row r="83" spans="1:12" s="124" customFormat="1" ht="12.75">
      <c r="A83" s="221"/>
      <c r="C83" s="119"/>
      <c r="D83" s="222"/>
      <c r="E83" s="119"/>
      <c r="F83" s="222"/>
      <c r="G83" s="119"/>
      <c r="H83" s="222"/>
      <c r="K83" s="126"/>
      <c r="L83" s="126"/>
    </row>
    <row r="84" spans="1:12" s="124" customFormat="1" ht="12.75">
      <c r="A84" s="221"/>
      <c r="C84" s="119"/>
      <c r="D84" s="222"/>
      <c r="E84" s="119"/>
      <c r="F84" s="222"/>
      <c r="G84" s="119"/>
      <c r="H84" s="222"/>
      <c r="K84" s="126"/>
      <c r="L84" s="126"/>
    </row>
    <row r="85" spans="1:12" s="124" customFormat="1" ht="12.75">
      <c r="A85" s="221"/>
      <c r="C85" s="119"/>
      <c r="D85" s="222"/>
      <c r="E85" s="119"/>
      <c r="F85" s="222"/>
      <c r="G85" s="119"/>
      <c r="H85" s="222"/>
      <c r="K85" s="126"/>
      <c r="L85" s="126"/>
    </row>
    <row r="86" spans="1:12" s="124" customFormat="1" ht="12.75">
      <c r="A86" s="221"/>
      <c r="C86" s="119"/>
      <c r="D86" s="222"/>
      <c r="E86" s="119"/>
      <c r="F86" s="222"/>
      <c r="G86" s="119"/>
      <c r="H86" s="222"/>
      <c r="K86" s="126"/>
      <c r="L86" s="126"/>
    </row>
    <row r="87" spans="1:12" s="124" customFormat="1" ht="12.75">
      <c r="A87" s="221"/>
      <c r="C87" s="119"/>
      <c r="D87" s="222"/>
      <c r="E87" s="119"/>
      <c r="F87" s="222"/>
      <c r="G87" s="119"/>
      <c r="H87" s="222"/>
      <c r="K87" s="126"/>
      <c r="L87" s="126"/>
    </row>
    <row r="88" spans="1:12" s="124" customFormat="1" ht="12.75">
      <c r="A88" s="221"/>
      <c r="C88" s="119"/>
      <c r="D88" s="222"/>
      <c r="E88" s="119"/>
      <c r="F88" s="222"/>
      <c r="G88" s="119"/>
      <c r="H88" s="222"/>
      <c r="K88" s="126"/>
      <c r="L88" s="126"/>
    </row>
    <row r="89" spans="1:12" s="124" customFormat="1" ht="12.75">
      <c r="A89" s="221"/>
      <c r="C89" s="119"/>
      <c r="D89" s="222"/>
      <c r="E89" s="119"/>
      <c r="F89" s="222"/>
      <c r="G89" s="119"/>
      <c r="H89" s="222"/>
      <c r="K89" s="126"/>
      <c r="L89" s="126"/>
    </row>
    <row r="90" spans="1:12" s="124" customFormat="1" ht="12.75">
      <c r="A90" s="221"/>
      <c r="C90" s="119"/>
      <c r="D90" s="222"/>
      <c r="E90" s="119"/>
      <c r="F90" s="222"/>
      <c r="G90" s="119"/>
      <c r="H90" s="222"/>
      <c r="K90" s="126"/>
      <c r="L90" s="126"/>
    </row>
    <row r="91" spans="1:12" s="124" customFormat="1" ht="12.75">
      <c r="A91" s="221"/>
      <c r="C91" s="119"/>
      <c r="D91" s="222"/>
      <c r="E91" s="119"/>
      <c r="F91" s="222"/>
      <c r="G91" s="119"/>
      <c r="H91" s="222"/>
      <c r="K91" s="126"/>
      <c r="L91" s="126"/>
    </row>
    <row r="92" spans="1:12" s="124" customFormat="1" ht="12.75">
      <c r="A92" s="221"/>
      <c r="C92" s="119"/>
      <c r="D92" s="222"/>
      <c r="E92" s="119"/>
      <c r="F92" s="222"/>
      <c r="G92" s="119"/>
      <c r="H92" s="222"/>
      <c r="K92" s="126"/>
      <c r="L92" s="126"/>
    </row>
    <row r="93" spans="1:12" s="124" customFormat="1" ht="12.75">
      <c r="A93" s="221"/>
      <c r="C93" s="119"/>
      <c r="D93" s="222"/>
      <c r="E93" s="119"/>
      <c r="F93" s="222"/>
      <c r="G93" s="119"/>
      <c r="H93" s="222"/>
      <c r="K93" s="126"/>
      <c r="L93" s="126"/>
    </row>
    <row r="94" spans="1:12" s="124" customFormat="1" ht="12.75">
      <c r="A94" s="221"/>
      <c r="C94" s="119"/>
      <c r="D94" s="222"/>
      <c r="E94" s="119"/>
      <c r="F94" s="222"/>
      <c r="G94" s="119"/>
      <c r="H94" s="222"/>
      <c r="K94" s="126"/>
      <c r="L94" s="126"/>
    </row>
    <row r="95" spans="1:12" s="124" customFormat="1" ht="12.75">
      <c r="A95" s="221"/>
      <c r="C95" s="119"/>
      <c r="D95" s="222"/>
      <c r="E95" s="119"/>
      <c r="F95" s="222"/>
      <c r="G95" s="119"/>
      <c r="H95" s="222"/>
      <c r="K95" s="126"/>
      <c r="L95" s="126"/>
    </row>
    <row r="96" spans="1:12" s="124" customFormat="1" ht="12.75">
      <c r="A96" s="221"/>
      <c r="C96" s="119"/>
      <c r="D96" s="222"/>
      <c r="E96" s="119"/>
      <c r="F96" s="222"/>
      <c r="G96" s="119"/>
      <c r="H96" s="222"/>
      <c r="K96" s="126"/>
      <c r="L96" s="126"/>
    </row>
    <row r="97" spans="1:12" s="124" customFormat="1" ht="12.75">
      <c r="A97" s="221"/>
      <c r="C97" s="119"/>
      <c r="D97" s="222"/>
      <c r="E97" s="119"/>
      <c r="F97" s="222"/>
      <c r="G97" s="119"/>
      <c r="H97" s="222"/>
      <c r="K97" s="126"/>
      <c r="L97" s="126"/>
    </row>
    <row r="98" spans="1:12" s="124" customFormat="1" ht="12.75">
      <c r="A98" s="221"/>
      <c r="C98" s="119"/>
      <c r="D98" s="222"/>
      <c r="E98" s="119"/>
      <c r="F98" s="222"/>
      <c r="G98" s="119"/>
      <c r="H98" s="222"/>
      <c r="K98" s="126"/>
      <c r="L98" s="126"/>
    </row>
    <row r="99" spans="1:12" s="124" customFormat="1" ht="12.75">
      <c r="A99" s="221"/>
      <c r="C99" s="119"/>
      <c r="D99" s="222"/>
      <c r="E99" s="119"/>
      <c r="F99" s="222"/>
      <c r="G99" s="119"/>
      <c r="H99" s="222"/>
      <c r="K99" s="126"/>
      <c r="L99" s="126"/>
    </row>
    <row r="100" spans="1:12" s="124" customFormat="1" ht="12.75">
      <c r="A100" s="221"/>
      <c r="C100" s="119"/>
      <c r="D100" s="222"/>
      <c r="E100" s="119"/>
      <c r="F100" s="222"/>
      <c r="G100" s="119"/>
      <c r="H100" s="222"/>
      <c r="K100" s="126"/>
      <c r="L100" s="126"/>
    </row>
    <row r="101" spans="1:12" s="124" customFormat="1" ht="12.75">
      <c r="A101" s="221"/>
      <c r="C101" s="119"/>
      <c r="D101" s="222"/>
      <c r="E101" s="119"/>
      <c r="F101" s="222"/>
      <c r="G101" s="119"/>
      <c r="H101" s="222"/>
      <c r="K101" s="126"/>
      <c r="L101" s="126"/>
    </row>
    <row r="102" spans="1:12" s="124" customFormat="1" ht="12.75">
      <c r="A102" s="221"/>
      <c r="C102" s="119"/>
      <c r="D102" s="222"/>
      <c r="E102" s="119"/>
      <c r="F102" s="222"/>
      <c r="G102" s="119"/>
      <c r="H102" s="222"/>
      <c r="K102" s="126"/>
      <c r="L102" s="126"/>
    </row>
    <row r="103" spans="1:12" s="124" customFormat="1" ht="12.75">
      <c r="A103" s="221"/>
      <c r="C103" s="119"/>
      <c r="D103" s="222"/>
      <c r="E103" s="119"/>
      <c r="F103" s="222"/>
      <c r="G103" s="119"/>
      <c r="H103" s="222"/>
      <c r="K103" s="126"/>
      <c r="L103" s="126"/>
    </row>
    <row r="104" spans="1:12" s="124" customFormat="1" ht="12.75">
      <c r="A104" s="221"/>
      <c r="C104" s="119"/>
      <c r="D104" s="222"/>
      <c r="E104" s="119"/>
      <c r="F104" s="222"/>
      <c r="G104" s="119"/>
      <c r="H104" s="222"/>
      <c r="K104" s="126"/>
      <c r="L104" s="126"/>
    </row>
    <row r="105" spans="1:12" s="124" customFormat="1" ht="12.75">
      <c r="A105" s="221"/>
      <c r="C105" s="119"/>
      <c r="D105" s="222"/>
      <c r="E105" s="119"/>
      <c r="F105" s="222"/>
      <c r="G105" s="119"/>
      <c r="H105" s="222"/>
      <c r="K105" s="126"/>
      <c r="L105" s="126"/>
    </row>
    <row r="106" spans="1:12" s="124" customFormat="1" ht="12.75">
      <c r="A106" s="221"/>
      <c r="C106" s="119"/>
      <c r="D106" s="222"/>
      <c r="E106" s="119"/>
      <c r="F106" s="222"/>
      <c r="G106" s="119"/>
      <c r="H106" s="222"/>
      <c r="K106" s="126"/>
      <c r="L106" s="126"/>
    </row>
    <row r="107" spans="1:12" s="124" customFormat="1" ht="12.75">
      <c r="A107" s="221"/>
      <c r="C107" s="119"/>
      <c r="D107" s="222"/>
      <c r="E107" s="119"/>
      <c r="F107" s="222"/>
      <c r="G107" s="119"/>
      <c r="H107" s="222"/>
      <c r="K107" s="126"/>
      <c r="L107" s="126"/>
    </row>
    <row r="108" spans="1:12" s="124" customFormat="1" ht="12.75">
      <c r="A108" s="221"/>
      <c r="C108" s="119"/>
      <c r="D108" s="222"/>
      <c r="E108" s="119"/>
      <c r="F108" s="222"/>
      <c r="G108" s="119"/>
      <c r="H108" s="222"/>
      <c r="L108" s="126"/>
    </row>
    <row r="109" spans="1:12" s="124" customFormat="1" ht="12.75">
      <c r="A109" s="221"/>
      <c r="C109" s="119"/>
      <c r="D109" s="222"/>
      <c r="E109" s="119"/>
      <c r="F109" s="222"/>
      <c r="G109" s="119"/>
      <c r="H109" s="222"/>
      <c r="L109" s="126"/>
    </row>
    <row r="110" spans="1:12" s="124" customFormat="1" ht="12.75">
      <c r="A110" s="221"/>
      <c r="C110" s="119"/>
      <c r="D110" s="222"/>
      <c r="E110" s="119"/>
      <c r="F110" s="222"/>
      <c r="G110" s="119"/>
      <c r="H110" s="222"/>
      <c r="L110" s="126"/>
    </row>
    <row r="111" spans="1:12" s="124" customFormat="1" ht="12.75">
      <c r="A111" s="221"/>
      <c r="C111" s="119"/>
      <c r="D111" s="222"/>
      <c r="E111" s="119"/>
      <c r="F111" s="222"/>
      <c r="G111" s="119"/>
      <c r="H111" s="222"/>
      <c r="L111" s="126"/>
    </row>
    <row r="112" spans="1:12" s="124" customFormat="1" ht="12.75">
      <c r="A112" s="221"/>
      <c r="C112" s="119"/>
      <c r="D112" s="222"/>
      <c r="E112" s="119"/>
      <c r="F112" s="222"/>
      <c r="G112" s="119"/>
      <c r="H112" s="222"/>
      <c r="L112" s="126"/>
    </row>
    <row r="113" spans="1:12" s="124" customFormat="1" ht="12.75">
      <c r="A113" s="221"/>
      <c r="C113" s="119"/>
      <c r="D113" s="222"/>
      <c r="E113" s="119"/>
      <c r="F113" s="222"/>
      <c r="G113" s="119"/>
      <c r="H113" s="222"/>
      <c r="L113" s="126"/>
    </row>
    <row r="114" spans="1:12" s="124" customFormat="1" ht="12.75">
      <c r="A114" s="221"/>
      <c r="C114" s="119"/>
      <c r="D114" s="222"/>
      <c r="E114" s="119"/>
      <c r="F114" s="222"/>
      <c r="G114" s="119"/>
      <c r="H114" s="222"/>
    </row>
    <row r="115" spans="1:12" s="124" customFormat="1" ht="12.75">
      <c r="A115" s="221"/>
      <c r="C115" s="119"/>
      <c r="D115" s="222"/>
      <c r="E115" s="119"/>
      <c r="F115" s="222"/>
      <c r="G115" s="119"/>
      <c r="H115" s="222"/>
    </row>
    <row r="116" spans="1:12" s="124" customFormat="1" ht="12.75">
      <c r="A116" s="221"/>
      <c r="C116" s="119"/>
      <c r="D116" s="222"/>
      <c r="E116" s="119"/>
      <c r="F116" s="222"/>
      <c r="G116" s="119"/>
      <c r="H116" s="222"/>
    </row>
    <row r="117" spans="1:12" s="124" customFormat="1" ht="12.75">
      <c r="A117" s="221"/>
      <c r="C117" s="119"/>
      <c r="D117" s="222"/>
      <c r="E117" s="119"/>
      <c r="F117" s="222"/>
      <c r="G117" s="119"/>
      <c r="H117" s="222"/>
    </row>
    <row r="118" spans="1:12" s="124" customFormat="1" ht="12.75">
      <c r="A118" s="221"/>
      <c r="C118" s="119"/>
      <c r="D118" s="222"/>
      <c r="E118" s="119"/>
      <c r="F118" s="222"/>
      <c r="G118" s="119"/>
      <c r="H118" s="222"/>
    </row>
    <row r="119" spans="1:12" s="124" customFormat="1" ht="12.75">
      <c r="A119" s="221"/>
      <c r="C119" s="119"/>
      <c r="D119" s="222"/>
      <c r="E119" s="119"/>
      <c r="F119" s="222"/>
      <c r="G119" s="119"/>
      <c r="H119" s="222"/>
    </row>
    <row r="120" spans="1:12" s="124" customFormat="1" ht="12.75">
      <c r="A120" s="221"/>
      <c r="C120" s="119"/>
      <c r="D120" s="222"/>
      <c r="E120" s="119"/>
      <c r="F120" s="222"/>
      <c r="G120" s="119"/>
      <c r="H120" s="222"/>
    </row>
    <row r="121" spans="1:12" s="124" customFormat="1" ht="12.75">
      <c r="A121" s="221"/>
      <c r="C121" s="119"/>
      <c r="D121" s="222"/>
      <c r="E121" s="119"/>
      <c r="F121" s="222"/>
      <c r="G121" s="119"/>
      <c r="H121" s="222"/>
    </row>
    <row r="122" spans="1:12" s="124" customFormat="1" ht="12.75">
      <c r="A122" s="221"/>
      <c r="C122" s="119"/>
      <c r="D122" s="222"/>
      <c r="E122" s="119"/>
      <c r="F122" s="222"/>
      <c r="G122" s="119"/>
      <c r="H122" s="222"/>
    </row>
    <row r="123" spans="1:12" s="124" customFormat="1" ht="12.75">
      <c r="A123" s="221"/>
      <c r="C123" s="119"/>
      <c r="D123" s="222"/>
      <c r="E123" s="119"/>
      <c r="F123" s="222"/>
      <c r="G123" s="119"/>
      <c r="H123" s="222"/>
    </row>
    <row r="124" spans="1:12">
      <c r="A124" s="223"/>
      <c r="B124" s="119"/>
      <c r="C124" s="119"/>
      <c r="E124" s="119"/>
      <c r="G124" s="119"/>
      <c r="J124" s="26"/>
    </row>
    <row r="125" spans="1:12">
      <c r="A125" s="223"/>
      <c r="B125" s="119"/>
      <c r="C125" s="119"/>
      <c r="E125" s="119"/>
      <c r="G125" s="119"/>
      <c r="J125" s="26"/>
    </row>
    <row r="126" spans="1:12">
      <c r="A126" s="223"/>
      <c r="B126" s="119"/>
      <c r="C126" s="119"/>
      <c r="E126" s="119"/>
      <c r="G126" s="119"/>
      <c r="J126" s="26"/>
    </row>
    <row r="127" spans="1:12">
      <c r="A127" s="223"/>
      <c r="B127" s="119"/>
      <c r="C127" s="119"/>
      <c r="E127" s="119"/>
      <c r="G127" s="119"/>
      <c r="J127" s="26"/>
    </row>
    <row r="128" spans="1:12">
      <c r="A128" s="223"/>
      <c r="B128" s="119"/>
      <c r="C128" s="119"/>
      <c r="E128" s="119"/>
      <c r="G128" s="119"/>
      <c r="J128" s="26"/>
    </row>
    <row r="129" spans="1:10">
      <c r="A129" s="223"/>
      <c r="B129" s="119"/>
      <c r="C129" s="119"/>
      <c r="E129" s="119"/>
      <c r="G129" s="119"/>
      <c r="J129" s="26"/>
    </row>
    <row r="130" spans="1:10">
      <c r="A130" s="223"/>
      <c r="B130" s="119"/>
      <c r="C130" s="119"/>
      <c r="E130" s="119"/>
      <c r="G130" s="119"/>
      <c r="J130" s="26"/>
    </row>
    <row r="131" spans="1:10">
      <c r="A131" s="223"/>
      <c r="B131" s="119"/>
      <c r="C131" s="119"/>
      <c r="E131" s="119"/>
      <c r="G131" s="119"/>
      <c r="J131" s="26"/>
    </row>
    <row r="132" spans="1:10">
      <c r="A132" s="223"/>
      <c r="B132" s="119"/>
      <c r="C132" s="119"/>
      <c r="E132" s="119"/>
      <c r="G132" s="119"/>
      <c r="J132" s="26"/>
    </row>
    <row r="133" spans="1:10">
      <c r="A133" s="223"/>
      <c r="B133" s="119"/>
      <c r="C133" s="119"/>
      <c r="E133" s="119"/>
      <c r="G133" s="119"/>
      <c r="J133" s="26"/>
    </row>
    <row r="134" spans="1:10">
      <c r="A134" s="223"/>
      <c r="B134" s="119"/>
      <c r="C134" s="119"/>
      <c r="E134" s="119"/>
      <c r="G134" s="119"/>
      <c r="J134" s="26"/>
    </row>
    <row r="135" spans="1:10">
      <c r="A135" s="223"/>
      <c r="B135" s="119"/>
      <c r="C135" s="119"/>
      <c r="E135" s="119"/>
      <c r="G135" s="119"/>
      <c r="J135" s="26"/>
    </row>
    <row r="136" spans="1:10">
      <c r="A136" s="223"/>
      <c r="B136" s="119"/>
      <c r="C136" s="119"/>
      <c r="E136" s="119"/>
      <c r="G136" s="119"/>
      <c r="J136" s="26"/>
    </row>
    <row r="137" spans="1:10">
      <c r="A137" s="223"/>
      <c r="B137" s="119"/>
      <c r="C137" s="119"/>
      <c r="E137" s="119"/>
      <c r="G137" s="119"/>
      <c r="J137" s="26"/>
    </row>
    <row r="138" spans="1:10">
      <c r="A138" s="223"/>
      <c r="B138" s="119"/>
      <c r="C138" s="119"/>
      <c r="E138" s="119"/>
      <c r="G138" s="119"/>
      <c r="J138" s="26"/>
    </row>
    <row r="139" spans="1:10">
      <c r="A139" s="223"/>
      <c r="B139" s="119"/>
      <c r="C139" s="119"/>
      <c r="E139" s="119"/>
      <c r="G139" s="119"/>
      <c r="J139" s="26"/>
    </row>
    <row r="140" spans="1:10">
      <c r="A140" s="223"/>
      <c r="B140" s="119"/>
      <c r="C140" s="119"/>
      <c r="E140" s="119"/>
      <c r="G140" s="119"/>
      <c r="J140" s="26"/>
    </row>
    <row r="141" spans="1:10">
      <c r="A141" s="223"/>
      <c r="B141" s="119"/>
      <c r="C141" s="119"/>
      <c r="E141" s="119"/>
      <c r="G141" s="119"/>
      <c r="J141" s="26"/>
    </row>
    <row r="142" spans="1:10">
      <c r="A142" s="223"/>
      <c r="B142" s="119"/>
      <c r="C142" s="119"/>
      <c r="E142" s="119"/>
      <c r="G142" s="119"/>
      <c r="J142" s="26"/>
    </row>
    <row r="143" spans="1:10">
      <c r="A143" s="223"/>
      <c r="B143" s="119"/>
      <c r="C143" s="119"/>
      <c r="E143" s="119"/>
      <c r="G143" s="119"/>
      <c r="J143" s="26"/>
    </row>
    <row r="144" spans="1:10">
      <c r="A144" s="223"/>
      <c r="B144" s="119"/>
      <c r="C144" s="119"/>
      <c r="E144" s="119"/>
      <c r="G144" s="119"/>
      <c r="J144" s="26"/>
    </row>
    <row r="145" spans="1:10">
      <c r="A145" s="223"/>
      <c r="B145" s="119"/>
      <c r="C145" s="119"/>
      <c r="E145" s="119"/>
      <c r="G145" s="119"/>
      <c r="J145" s="26"/>
    </row>
    <row r="146" spans="1:10">
      <c r="A146" s="154"/>
      <c r="C146" s="119"/>
      <c r="E146" s="119"/>
      <c r="G146" s="119"/>
      <c r="J146" s="26"/>
    </row>
    <row r="147" spans="1:10">
      <c r="A147" s="154"/>
      <c r="C147" s="119"/>
      <c r="E147" s="119"/>
      <c r="G147" s="119"/>
      <c r="J147" s="26"/>
    </row>
    <row r="148" spans="1:10">
      <c r="A148" s="154"/>
      <c r="C148" s="119"/>
      <c r="E148" s="119"/>
      <c r="G148" s="119"/>
      <c r="J148" s="26"/>
    </row>
    <row r="149" spans="1:10">
      <c r="A149" s="154"/>
      <c r="C149" s="119"/>
      <c r="E149" s="119"/>
      <c r="G149" s="119"/>
      <c r="J149" s="26"/>
    </row>
    <row r="150" spans="1:10">
      <c r="A150" s="154"/>
      <c r="C150" s="119"/>
      <c r="E150" s="119"/>
      <c r="G150" s="119"/>
      <c r="J150" s="26"/>
    </row>
    <row r="151" spans="1:10">
      <c r="A151" s="154"/>
      <c r="C151" s="119"/>
      <c r="E151" s="119"/>
      <c r="G151" s="119"/>
      <c r="J151" s="26"/>
    </row>
    <row r="152" spans="1:10">
      <c r="A152" s="154"/>
      <c r="C152" s="119"/>
      <c r="E152" s="119"/>
      <c r="G152" s="119"/>
      <c r="J152" s="26"/>
    </row>
    <row r="153" spans="1:10">
      <c r="A153" s="154"/>
      <c r="C153" s="119"/>
      <c r="E153" s="119"/>
      <c r="G153" s="119"/>
      <c r="J153" s="26"/>
    </row>
  </sheetData>
  <mergeCells count="21">
    <mergeCell ref="A31:H31"/>
    <mergeCell ref="A1:H1"/>
    <mergeCell ref="A2:H2"/>
    <mergeCell ref="A3:H3"/>
    <mergeCell ref="A4:H4"/>
    <mergeCell ref="A5:H5"/>
    <mergeCell ref="A6:H6"/>
    <mergeCell ref="A7:H7"/>
    <mergeCell ref="A12:H12"/>
    <mergeCell ref="A17:H17"/>
    <mergeCell ref="A25:H25"/>
    <mergeCell ref="A28:H28"/>
    <mergeCell ref="A65:H65"/>
    <mergeCell ref="A68:H68"/>
    <mergeCell ref="A75:H75"/>
    <mergeCell ref="A36:H36"/>
    <mergeCell ref="A37:H37"/>
    <mergeCell ref="A46:A47"/>
    <mergeCell ref="A50:H50"/>
    <mergeCell ref="A58:H58"/>
    <mergeCell ref="A64:H64"/>
  </mergeCells>
  <printOptions horizontalCentered="1" verticalCentered="1"/>
  <pageMargins left="0" right="0" top="0" bottom="0" header="0" footer="0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zoomScale="72" zoomScaleNormal="72" workbookViewId="0">
      <selection sqref="A1:N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14" width="6.7109375" style="2" customWidth="1"/>
    <col min="15" max="15" width="10.85546875" style="1" customWidth="1"/>
    <col min="16" max="18" width="11.42578125" style="1" customWidth="1"/>
    <col min="19" max="16384" width="11.42578125" style="1"/>
  </cols>
  <sheetData>
    <row r="1" spans="1:17" ht="30.75">
      <c r="A1" s="273" t="str">
        <f>JUV!A1</f>
        <v>VILLA GESELL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7" ht="23.25">
      <c r="A2" s="274" t="str">
        <f>JUV!A2</f>
        <v>GOLF CLUB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7" ht="19.5">
      <c r="A3" s="275" t="s">
        <v>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1:17" ht="26.25">
      <c r="A4" s="276" t="s">
        <v>11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17" ht="19.5">
      <c r="A5" s="277" t="str">
        <f>JUV!A5</f>
        <v>CUATRO VUELTAS DE 9 HOYOS MEDAL PLAY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</row>
    <row r="6" spans="1:17" ht="20.25" thickBot="1">
      <c r="A6" s="272" t="str">
        <f>JUV!A6</f>
        <v>SABADO 28 Y DOMINGO 29 DE MAYO DE 2022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</row>
    <row r="7" spans="1:17" ht="20.25" thickBot="1">
      <c r="A7" s="266" t="s">
        <v>39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8"/>
    </row>
    <row r="8" spans="1:17" ht="20.25" thickBot="1">
      <c r="A8" s="167"/>
      <c r="B8" s="168"/>
      <c r="C8" s="168"/>
      <c r="D8" s="168"/>
      <c r="E8" s="269" t="s">
        <v>147</v>
      </c>
      <c r="F8" s="270"/>
      <c r="G8" s="270"/>
      <c r="H8" s="271"/>
      <c r="I8" s="260" t="s">
        <v>150</v>
      </c>
      <c r="J8" s="261"/>
      <c r="K8" s="261"/>
      <c r="L8" s="262"/>
      <c r="M8" s="1"/>
      <c r="N8" s="1"/>
    </row>
    <row r="9" spans="1:17" s="105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157" t="s">
        <v>2</v>
      </c>
      <c r="F9" s="157" t="s">
        <v>3</v>
      </c>
      <c r="G9" s="157" t="s">
        <v>4</v>
      </c>
      <c r="H9" s="157" t="s">
        <v>5</v>
      </c>
      <c r="I9" s="158" t="s">
        <v>2</v>
      </c>
      <c r="J9" s="158" t="s">
        <v>3</v>
      </c>
      <c r="K9" s="158" t="s">
        <v>4</v>
      </c>
      <c r="L9" s="158" t="s">
        <v>5</v>
      </c>
      <c r="M9" s="4" t="s">
        <v>148</v>
      </c>
      <c r="N9" s="159" t="s">
        <v>149</v>
      </c>
      <c r="Q9" s="49" t="s">
        <v>23</v>
      </c>
    </row>
    <row r="10" spans="1:17" ht="18.95" customHeight="1" thickBot="1">
      <c r="A10" s="97" t="s">
        <v>75</v>
      </c>
      <c r="B10" s="98" t="s">
        <v>47</v>
      </c>
      <c r="C10" s="99">
        <v>38874</v>
      </c>
      <c r="D10" s="100">
        <v>0</v>
      </c>
      <c r="E10" s="101">
        <v>38</v>
      </c>
      <c r="F10" s="102">
        <v>36</v>
      </c>
      <c r="G10" s="103">
        <f t="shared" ref="G10:G28" si="0">SUM(E10:F10)</f>
        <v>74</v>
      </c>
      <c r="H10" s="104">
        <f t="shared" ref="H10:H28" si="1">SUM(G10-D10)</f>
        <v>74</v>
      </c>
      <c r="I10" s="160">
        <v>36</v>
      </c>
      <c r="J10" s="161">
        <v>36</v>
      </c>
      <c r="K10" s="103">
        <f t="shared" ref="K10:K29" si="2">SUM(I10:J10)</f>
        <v>72</v>
      </c>
      <c r="L10" s="162">
        <f t="shared" ref="L10:L29" si="3">+(K10-D10)</f>
        <v>72</v>
      </c>
      <c r="M10" s="163">
        <f t="shared" ref="M10:M28" si="4">SUM(H10+L10)</f>
        <v>146</v>
      </c>
      <c r="N10" s="244">
        <f t="shared" ref="N10:N28" si="5">+G10+K10</f>
        <v>146</v>
      </c>
      <c r="O10" s="19" t="s">
        <v>15</v>
      </c>
      <c r="Q10" s="16">
        <f t="shared" ref="Q10:Q29" si="6">J10-D10*0.5</f>
        <v>36</v>
      </c>
    </row>
    <row r="11" spans="1:17" ht="18.95" customHeight="1" thickBot="1">
      <c r="A11" s="97" t="s">
        <v>77</v>
      </c>
      <c r="B11" s="98" t="s">
        <v>62</v>
      </c>
      <c r="C11" s="99">
        <v>38888</v>
      </c>
      <c r="D11" s="100">
        <v>4</v>
      </c>
      <c r="E11" s="101">
        <v>33</v>
      </c>
      <c r="F11" s="102">
        <v>35</v>
      </c>
      <c r="G11" s="103">
        <f t="shared" si="0"/>
        <v>68</v>
      </c>
      <c r="H11" s="104">
        <f t="shared" si="1"/>
        <v>64</v>
      </c>
      <c r="I11" s="160">
        <v>38</v>
      </c>
      <c r="J11" s="161">
        <v>41</v>
      </c>
      <c r="K11" s="103">
        <f t="shared" si="2"/>
        <v>79</v>
      </c>
      <c r="L11" s="162">
        <f t="shared" si="3"/>
        <v>75</v>
      </c>
      <c r="M11" s="163">
        <f t="shared" si="4"/>
        <v>139</v>
      </c>
      <c r="N11" s="244">
        <f t="shared" si="5"/>
        <v>147</v>
      </c>
      <c r="O11" s="19" t="s">
        <v>16</v>
      </c>
      <c r="Q11" s="16">
        <f t="shared" si="6"/>
        <v>39</v>
      </c>
    </row>
    <row r="12" spans="1:17" ht="18.95" customHeight="1">
      <c r="A12" s="97" t="s">
        <v>78</v>
      </c>
      <c r="B12" s="98" t="s">
        <v>47</v>
      </c>
      <c r="C12" s="99">
        <v>38888</v>
      </c>
      <c r="D12" s="100">
        <v>0</v>
      </c>
      <c r="E12" s="101">
        <v>36</v>
      </c>
      <c r="F12" s="102">
        <v>38</v>
      </c>
      <c r="G12" s="103">
        <f t="shared" si="0"/>
        <v>74</v>
      </c>
      <c r="H12" s="104">
        <f t="shared" si="1"/>
        <v>74</v>
      </c>
      <c r="I12" s="160">
        <v>40</v>
      </c>
      <c r="J12" s="161">
        <v>36</v>
      </c>
      <c r="K12" s="103">
        <f t="shared" si="2"/>
        <v>76</v>
      </c>
      <c r="L12" s="162">
        <f t="shared" si="3"/>
        <v>76</v>
      </c>
      <c r="M12" s="163">
        <f t="shared" si="4"/>
        <v>150</v>
      </c>
      <c r="N12" s="164">
        <f t="shared" si="5"/>
        <v>150</v>
      </c>
      <c r="Q12" s="16">
        <f t="shared" si="6"/>
        <v>36</v>
      </c>
    </row>
    <row r="13" spans="1:17" ht="18.95" customHeight="1">
      <c r="A13" s="97" t="s">
        <v>58</v>
      </c>
      <c r="B13" s="98" t="s">
        <v>59</v>
      </c>
      <c r="C13" s="99">
        <v>38147</v>
      </c>
      <c r="D13" s="100">
        <v>2</v>
      </c>
      <c r="E13" s="101">
        <v>37</v>
      </c>
      <c r="F13" s="102">
        <v>37</v>
      </c>
      <c r="G13" s="103">
        <f t="shared" si="0"/>
        <v>74</v>
      </c>
      <c r="H13" s="104">
        <f t="shared" si="1"/>
        <v>72</v>
      </c>
      <c r="I13" s="160">
        <v>41</v>
      </c>
      <c r="J13" s="161">
        <v>38</v>
      </c>
      <c r="K13" s="103">
        <f t="shared" si="2"/>
        <v>79</v>
      </c>
      <c r="L13" s="162">
        <f t="shared" si="3"/>
        <v>77</v>
      </c>
      <c r="M13" s="163">
        <f t="shared" si="4"/>
        <v>149</v>
      </c>
      <c r="N13" s="164">
        <f t="shared" si="5"/>
        <v>153</v>
      </c>
      <c r="Q13" s="16">
        <f t="shared" si="6"/>
        <v>37</v>
      </c>
    </row>
    <row r="14" spans="1:17" ht="18.95" customHeight="1">
      <c r="A14" s="97" t="s">
        <v>70</v>
      </c>
      <c r="B14" s="98" t="s">
        <v>47</v>
      </c>
      <c r="C14" s="99">
        <v>38715</v>
      </c>
      <c r="D14" s="100">
        <v>1</v>
      </c>
      <c r="E14" s="101">
        <v>41</v>
      </c>
      <c r="F14" s="102">
        <v>37</v>
      </c>
      <c r="G14" s="103">
        <f t="shared" si="0"/>
        <v>78</v>
      </c>
      <c r="H14" s="104">
        <f t="shared" si="1"/>
        <v>77</v>
      </c>
      <c r="I14" s="160">
        <v>41</v>
      </c>
      <c r="J14" s="161">
        <v>38</v>
      </c>
      <c r="K14" s="103">
        <f t="shared" si="2"/>
        <v>79</v>
      </c>
      <c r="L14" s="162">
        <f t="shared" si="3"/>
        <v>78</v>
      </c>
      <c r="M14" s="163">
        <f t="shared" si="4"/>
        <v>155</v>
      </c>
      <c r="N14" s="164">
        <f t="shared" si="5"/>
        <v>157</v>
      </c>
      <c r="Q14" s="16">
        <f t="shared" si="6"/>
        <v>37.5</v>
      </c>
    </row>
    <row r="15" spans="1:17" ht="18.95" customHeight="1">
      <c r="A15" s="97" t="s">
        <v>76</v>
      </c>
      <c r="B15" s="98" t="s">
        <v>59</v>
      </c>
      <c r="C15" s="99">
        <v>38884</v>
      </c>
      <c r="D15" s="100">
        <v>0</v>
      </c>
      <c r="E15" s="101">
        <v>39</v>
      </c>
      <c r="F15" s="102">
        <v>41</v>
      </c>
      <c r="G15" s="103">
        <f t="shared" si="0"/>
        <v>80</v>
      </c>
      <c r="H15" s="104">
        <f t="shared" si="1"/>
        <v>80</v>
      </c>
      <c r="I15" s="160">
        <v>40</v>
      </c>
      <c r="J15" s="161">
        <v>39</v>
      </c>
      <c r="K15" s="103">
        <f t="shared" si="2"/>
        <v>79</v>
      </c>
      <c r="L15" s="162">
        <f t="shared" si="3"/>
        <v>79</v>
      </c>
      <c r="M15" s="163">
        <f t="shared" si="4"/>
        <v>159</v>
      </c>
      <c r="N15" s="164">
        <f t="shared" si="5"/>
        <v>159</v>
      </c>
      <c r="Q15" s="16">
        <f t="shared" si="6"/>
        <v>39</v>
      </c>
    </row>
    <row r="16" spans="1:17" ht="18.95" customHeight="1" thickBot="1">
      <c r="A16" s="97" t="s">
        <v>64</v>
      </c>
      <c r="B16" s="98" t="s">
        <v>47</v>
      </c>
      <c r="C16" s="99">
        <v>38341</v>
      </c>
      <c r="D16" s="100">
        <v>7</v>
      </c>
      <c r="E16" s="101">
        <v>39</v>
      </c>
      <c r="F16" s="102">
        <v>39</v>
      </c>
      <c r="G16" s="103">
        <f t="shared" si="0"/>
        <v>78</v>
      </c>
      <c r="H16" s="104">
        <f t="shared" si="1"/>
        <v>71</v>
      </c>
      <c r="I16" s="160">
        <v>40</v>
      </c>
      <c r="J16" s="161">
        <v>43</v>
      </c>
      <c r="K16" s="103">
        <f t="shared" si="2"/>
        <v>83</v>
      </c>
      <c r="L16" s="162">
        <f t="shared" si="3"/>
        <v>76</v>
      </c>
      <c r="M16" s="163">
        <f t="shared" si="4"/>
        <v>147</v>
      </c>
      <c r="N16" s="164">
        <f t="shared" si="5"/>
        <v>161</v>
      </c>
      <c r="Q16" s="16">
        <f t="shared" si="6"/>
        <v>39.5</v>
      </c>
    </row>
    <row r="17" spans="1:17" ht="18.95" customHeight="1" thickBot="1">
      <c r="A17" s="97" t="s">
        <v>63</v>
      </c>
      <c r="B17" s="98" t="s">
        <v>47</v>
      </c>
      <c r="C17" s="99">
        <v>38332</v>
      </c>
      <c r="D17" s="100">
        <v>8</v>
      </c>
      <c r="E17" s="101">
        <v>41</v>
      </c>
      <c r="F17" s="102">
        <v>38</v>
      </c>
      <c r="G17" s="103">
        <f t="shared" si="0"/>
        <v>79</v>
      </c>
      <c r="H17" s="104">
        <f t="shared" si="1"/>
        <v>71</v>
      </c>
      <c r="I17" s="160">
        <v>44</v>
      </c>
      <c r="J17" s="161">
        <v>39</v>
      </c>
      <c r="K17" s="103">
        <f t="shared" si="2"/>
        <v>83</v>
      </c>
      <c r="L17" s="162">
        <f t="shared" si="3"/>
        <v>75</v>
      </c>
      <c r="M17" s="246">
        <f t="shared" si="4"/>
        <v>146</v>
      </c>
      <c r="N17" s="164">
        <f t="shared" si="5"/>
        <v>162</v>
      </c>
      <c r="O17" s="23" t="s">
        <v>18</v>
      </c>
      <c r="Q17" s="16">
        <f t="shared" si="6"/>
        <v>35</v>
      </c>
    </row>
    <row r="18" spans="1:17" ht="18.95" customHeight="1">
      <c r="A18" s="97" t="s">
        <v>72</v>
      </c>
      <c r="B18" s="98" t="s">
        <v>51</v>
      </c>
      <c r="C18" s="99">
        <v>38833</v>
      </c>
      <c r="D18" s="100">
        <v>1</v>
      </c>
      <c r="E18" s="101">
        <v>45</v>
      </c>
      <c r="F18" s="102">
        <v>40</v>
      </c>
      <c r="G18" s="103">
        <f t="shared" si="0"/>
        <v>85</v>
      </c>
      <c r="H18" s="104">
        <f t="shared" si="1"/>
        <v>84</v>
      </c>
      <c r="I18" s="160">
        <v>46</v>
      </c>
      <c r="J18" s="161">
        <v>37</v>
      </c>
      <c r="K18" s="103">
        <f t="shared" si="2"/>
        <v>83</v>
      </c>
      <c r="L18" s="162">
        <f t="shared" si="3"/>
        <v>82</v>
      </c>
      <c r="M18" s="163">
        <f t="shared" si="4"/>
        <v>166</v>
      </c>
      <c r="N18" s="164">
        <f t="shared" si="5"/>
        <v>168</v>
      </c>
      <c r="Q18" s="16">
        <f t="shared" si="6"/>
        <v>36.5</v>
      </c>
    </row>
    <row r="19" spans="1:17" ht="18.95" customHeight="1">
      <c r="A19" s="97" t="s">
        <v>79</v>
      </c>
      <c r="B19" s="98" t="s">
        <v>80</v>
      </c>
      <c r="C19" s="99">
        <v>39044</v>
      </c>
      <c r="D19" s="100">
        <v>4</v>
      </c>
      <c r="E19" s="101">
        <v>44</v>
      </c>
      <c r="F19" s="102">
        <v>41</v>
      </c>
      <c r="G19" s="103">
        <f t="shared" si="0"/>
        <v>85</v>
      </c>
      <c r="H19" s="104">
        <f t="shared" si="1"/>
        <v>81</v>
      </c>
      <c r="I19" s="160">
        <v>41</v>
      </c>
      <c r="J19" s="161">
        <v>43</v>
      </c>
      <c r="K19" s="103">
        <f t="shared" si="2"/>
        <v>84</v>
      </c>
      <c r="L19" s="162">
        <f t="shared" si="3"/>
        <v>80</v>
      </c>
      <c r="M19" s="163">
        <f t="shared" si="4"/>
        <v>161</v>
      </c>
      <c r="N19" s="164">
        <f t="shared" si="5"/>
        <v>169</v>
      </c>
      <c r="Q19" s="16">
        <f t="shared" si="6"/>
        <v>41</v>
      </c>
    </row>
    <row r="20" spans="1:17" ht="18.95" customHeight="1" thickBot="1">
      <c r="A20" s="97" t="s">
        <v>71</v>
      </c>
      <c r="B20" s="98" t="s">
        <v>51</v>
      </c>
      <c r="C20" s="99">
        <v>38792</v>
      </c>
      <c r="D20" s="100">
        <v>4</v>
      </c>
      <c r="E20" s="101">
        <v>49</v>
      </c>
      <c r="F20" s="102">
        <v>39</v>
      </c>
      <c r="G20" s="103">
        <f t="shared" si="0"/>
        <v>88</v>
      </c>
      <c r="H20" s="104">
        <f t="shared" si="1"/>
        <v>84</v>
      </c>
      <c r="I20" s="160">
        <v>40</v>
      </c>
      <c r="J20" s="161">
        <v>42</v>
      </c>
      <c r="K20" s="103">
        <f t="shared" si="2"/>
        <v>82</v>
      </c>
      <c r="L20" s="162">
        <f t="shared" si="3"/>
        <v>78</v>
      </c>
      <c r="M20" s="163">
        <f t="shared" si="4"/>
        <v>162</v>
      </c>
      <c r="N20" s="164">
        <f t="shared" si="5"/>
        <v>170</v>
      </c>
      <c r="Q20" s="16">
        <f t="shared" si="6"/>
        <v>40</v>
      </c>
    </row>
    <row r="21" spans="1:17" ht="18.95" customHeight="1" thickBot="1">
      <c r="A21" s="97" t="s">
        <v>73</v>
      </c>
      <c r="B21" s="98" t="s">
        <v>51</v>
      </c>
      <c r="C21" s="99">
        <v>38848</v>
      </c>
      <c r="D21" s="100">
        <v>13</v>
      </c>
      <c r="E21" s="101">
        <v>43</v>
      </c>
      <c r="F21" s="102">
        <v>45</v>
      </c>
      <c r="G21" s="103">
        <f t="shared" si="0"/>
        <v>88</v>
      </c>
      <c r="H21" s="104">
        <f t="shared" si="1"/>
        <v>75</v>
      </c>
      <c r="I21" s="160">
        <v>44</v>
      </c>
      <c r="J21" s="161">
        <v>40</v>
      </c>
      <c r="K21" s="103">
        <f t="shared" si="2"/>
        <v>84</v>
      </c>
      <c r="L21" s="162">
        <f t="shared" si="3"/>
        <v>71</v>
      </c>
      <c r="M21" s="246">
        <f t="shared" si="4"/>
        <v>146</v>
      </c>
      <c r="N21" s="164">
        <f t="shared" si="5"/>
        <v>172</v>
      </c>
      <c r="O21" s="23" t="s">
        <v>17</v>
      </c>
      <c r="Q21" s="16">
        <f t="shared" si="6"/>
        <v>33.5</v>
      </c>
    </row>
    <row r="22" spans="1:17" ht="18.95" customHeight="1">
      <c r="A22" s="97" t="s">
        <v>74</v>
      </c>
      <c r="B22" s="98" t="s">
        <v>53</v>
      </c>
      <c r="C22" s="99">
        <v>38873</v>
      </c>
      <c r="D22" s="100">
        <v>14</v>
      </c>
      <c r="E22" s="101">
        <v>44</v>
      </c>
      <c r="F22" s="102">
        <v>44</v>
      </c>
      <c r="G22" s="103">
        <f t="shared" si="0"/>
        <v>88</v>
      </c>
      <c r="H22" s="104">
        <f t="shared" si="1"/>
        <v>74</v>
      </c>
      <c r="I22" s="160">
        <v>46</v>
      </c>
      <c r="J22" s="161">
        <v>41</v>
      </c>
      <c r="K22" s="103">
        <f t="shared" si="2"/>
        <v>87</v>
      </c>
      <c r="L22" s="162">
        <f t="shared" si="3"/>
        <v>73</v>
      </c>
      <c r="M22" s="163">
        <f t="shared" si="4"/>
        <v>147</v>
      </c>
      <c r="N22" s="164">
        <f t="shared" si="5"/>
        <v>175</v>
      </c>
      <c r="Q22" s="16">
        <f t="shared" si="6"/>
        <v>34</v>
      </c>
    </row>
    <row r="23" spans="1:17" ht="18.95" customHeight="1">
      <c r="A23" s="97" t="s">
        <v>67</v>
      </c>
      <c r="B23" s="98" t="s">
        <v>68</v>
      </c>
      <c r="C23" s="99">
        <v>38629</v>
      </c>
      <c r="D23" s="100">
        <v>10</v>
      </c>
      <c r="E23" s="101">
        <v>41</v>
      </c>
      <c r="F23" s="102">
        <v>36</v>
      </c>
      <c r="G23" s="103">
        <f t="shared" si="0"/>
        <v>77</v>
      </c>
      <c r="H23" s="104">
        <f t="shared" si="1"/>
        <v>67</v>
      </c>
      <c r="I23" s="160">
        <v>51</v>
      </c>
      <c r="J23" s="161">
        <v>47</v>
      </c>
      <c r="K23" s="103">
        <f t="shared" si="2"/>
        <v>98</v>
      </c>
      <c r="L23" s="162">
        <f t="shared" si="3"/>
        <v>88</v>
      </c>
      <c r="M23" s="163">
        <f t="shared" si="4"/>
        <v>155</v>
      </c>
      <c r="N23" s="164">
        <f t="shared" si="5"/>
        <v>175</v>
      </c>
      <c r="Q23" s="16">
        <f t="shared" si="6"/>
        <v>42</v>
      </c>
    </row>
    <row r="24" spans="1:17" ht="18.95" customHeight="1">
      <c r="A24" s="97" t="s">
        <v>65</v>
      </c>
      <c r="B24" s="98" t="s">
        <v>51</v>
      </c>
      <c r="C24" s="99">
        <v>38609</v>
      </c>
      <c r="D24" s="100">
        <v>7</v>
      </c>
      <c r="E24" s="101">
        <v>48</v>
      </c>
      <c r="F24" s="102">
        <v>49</v>
      </c>
      <c r="G24" s="103">
        <f t="shared" si="0"/>
        <v>97</v>
      </c>
      <c r="H24" s="104">
        <f t="shared" si="1"/>
        <v>90</v>
      </c>
      <c r="I24" s="160">
        <v>41</v>
      </c>
      <c r="J24" s="161">
        <v>40</v>
      </c>
      <c r="K24" s="103">
        <f t="shared" si="2"/>
        <v>81</v>
      </c>
      <c r="L24" s="162">
        <f t="shared" si="3"/>
        <v>74</v>
      </c>
      <c r="M24" s="163">
        <f t="shared" si="4"/>
        <v>164</v>
      </c>
      <c r="N24" s="164">
        <f t="shared" si="5"/>
        <v>178</v>
      </c>
      <c r="Q24" s="16">
        <f t="shared" si="6"/>
        <v>36.5</v>
      </c>
    </row>
    <row r="25" spans="1:17" ht="18.95" customHeight="1">
      <c r="A25" s="97" t="s">
        <v>57</v>
      </c>
      <c r="B25" s="98" t="s">
        <v>51</v>
      </c>
      <c r="C25" s="99">
        <v>38079</v>
      </c>
      <c r="D25" s="100">
        <v>14</v>
      </c>
      <c r="E25" s="101">
        <v>45</v>
      </c>
      <c r="F25" s="102">
        <v>48</v>
      </c>
      <c r="G25" s="103">
        <f t="shared" si="0"/>
        <v>93</v>
      </c>
      <c r="H25" s="104">
        <f t="shared" si="1"/>
        <v>79</v>
      </c>
      <c r="I25" s="160">
        <v>46</v>
      </c>
      <c r="J25" s="161">
        <v>46</v>
      </c>
      <c r="K25" s="103">
        <f t="shared" si="2"/>
        <v>92</v>
      </c>
      <c r="L25" s="162">
        <f t="shared" si="3"/>
        <v>78</v>
      </c>
      <c r="M25" s="163">
        <f t="shared" si="4"/>
        <v>157</v>
      </c>
      <c r="N25" s="164">
        <f t="shared" si="5"/>
        <v>185</v>
      </c>
      <c r="Q25" s="16">
        <f t="shared" si="6"/>
        <v>39</v>
      </c>
    </row>
    <row r="26" spans="1:17" ht="18.95" customHeight="1">
      <c r="A26" s="97" t="s">
        <v>156</v>
      </c>
      <c r="B26" s="98" t="s">
        <v>59</v>
      </c>
      <c r="C26" s="99">
        <v>38254</v>
      </c>
      <c r="D26" s="100">
        <v>19</v>
      </c>
      <c r="E26" s="101">
        <v>50</v>
      </c>
      <c r="F26" s="102">
        <v>42</v>
      </c>
      <c r="G26" s="103">
        <f t="shared" si="0"/>
        <v>92</v>
      </c>
      <c r="H26" s="104">
        <f t="shared" si="1"/>
        <v>73</v>
      </c>
      <c r="I26" s="160">
        <v>53</v>
      </c>
      <c r="J26" s="161">
        <v>40</v>
      </c>
      <c r="K26" s="103">
        <f t="shared" si="2"/>
        <v>93</v>
      </c>
      <c r="L26" s="162">
        <f t="shared" si="3"/>
        <v>74</v>
      </c>
      <c r="M26" s="163">
        <f t="shared" si="4"/>
        <v>147</v>
      </c>
      <c r="N26" s="164">
        <f t="shared" si="5"/>
        <v>185</v>
      </c>
      <c r="Q26" s="16">
        <f t="shared" si="6"/>
        <v>30.5</v>
      </c>
    </row>
    <row r="27" spans="1:17" ht="18.95" customHeight="1">
      <c r="A27" s="97" t="s">
        <v>61</v>
      </c>
      <c r="B27" s="98" t="s">
        <v>62</v>
      </c>
      <c r="C27" s="99">
        <v>38291</v>
      </c>
      <c r="D27" s="100">
        <v>18</v>
      </c>
      <c r="E27" s="101">
        <v>50</v>
      </c>
      <c r="F27" s="102">
        <v>52</v>
      </c>
      <c r="G27" s="103">
        <f t="shared" si="0"/>
        <v>102</v>
      </c>
      <c r="H27" s="104">
        <f t="shared" si="1"/>
        <v>84</v>
      </c>
      <c r="I27" s="160">
        <v>48</v>
      </c>
      <c r="J27" s="161">
        <v>44</v>
      </c>
      <c r="K27" s="103">
        <f t="shared" si="2"/>
        <v>92</v>
      </c>
      <c r="L27" s="162">
        <f t="shared" si="3"/>
        <v>74</v>
      </c>
      <c r="M27" s="163">
        <f t="shared" si="4"/>
        <v>158</v>
      </c>
      <c r="N27" s="164">
        <f t="shared" si="5"/>
        <v>194</v>
      </c>
      <c r="Q27" s="16">
        <f t="shared" si="6"/>
        <v>35</v>
      </c>
    </row>
    <row r="28" spans="1:17" ht="18.95" customHeight="1">
      <c r="A28" s="97" t="s">
        <v>69</v>
      </c>
      <c r="B28" s="98" t="s">
        <v>51</v>
      </c>
      <c r="C28" s="99">
        <v>38647</v>
      </c>
      <c r="D28" s="100">
        <v>21</v>
      </c>
      <c r="E28" s="101">
        <v>50</v>
      </c>
      <c r="F28" s="102">
        <v>50</v>
      </c>
      <c r="G28" s="103">
        <f t="shared" si="0"/>
        <v>100</v>
      </c>
      <c r="H28" s="104">
        <f t="shared" si="1"/>
        <v>79</v>
      </c>
      <c r="I28" s="160">
        <v>51</v>
      </c>
      <c r="J28" s="161">
        <v>48</v>
      </c>
      <c r="K28" s="103">
        <f t="shared" si="2"/>
        <v>99</v>
      </c>
      <c r="L28" s="162">
        <f t="shared" si="3"/>
        <v>78</v>
      </c>
      <c r="M28" s="163">
        <f t="shared" si="4"/>
        <v>157</v>
      </c>
      <c r="N28" s="164">
        <f t="shared" si="5"/>
        <v>199</v>
      </c>
      <c r="Q28" s="16">
        <f t="shared" si="6"/>
        <v>37.5</v>
      </c>
    </row>
    <row r="29" spans="1:17" ht="18.95" customHeight="1" thickBot="1">
      <c r="A29" s="106" t="s">
        <v>66</v>
      </c>
      <c r="B29" s="107" t="s">
        <v>49</v>
      </c>
      <c r="C29" s="108">
        <v>38612</v>
      </c>
      <c r="D29" s="109">
        <v>20</v>
      </c>
      <c r="E29" s="92" t="s">
        <v>5</v>
      </c>
      <c r="F29" s="110" t="s">
        <v>157</v>
      </c>
      <c r="G29" s="93" t="s">
        <v>27</v>
      </c>
      <c r="H29" s="111" t="s">
        <v>10</v>
      </c>
      <c r="I29" s="170">
        <v>55</v>
      </c>
      <c r="J29" s="171">
        <v>50</v>
      </c>
      <c r="K29" s="93">
        <f t="shared" si="2"/>
        <v>105</v>
      </c>
      <c r="L29" s="172">
        <f t="shared" si="3"/>
        <v>85</v>
      </c>
      <c r="M29" s="173" t="s">
        <v>10</v>
      </c>
      <c r="N29" s="189" t="s">
        <v>10</v>
      </c>
      <c r="Q29" s="16">
        <f t="shared" si="6"/>
        <v>40</v>
      </c>
    </row>
    <row r="30" spans="1:17">
      <c r="B30" s="1"/>
      <c r="C30" s="1"/>
    </row>
    <row r="31" spans="1:17">
      <c r="B31" s="1"/>
      <c r="C31" s="1"/>
      <c r="G31" s="18"/>
    </row>
    <row r="32" spans="1:17">
      <c r="G32" s="18"/>
    </row>
    <row r="33" spans="7:7">
      <c r="G33" s="18"/>
    </row>
  </sheetData>
  <sortState ref="A10:N29">
    <sortCondition ref="N10:N29"/>
    <sortCondition ref="K10:K29"/>
    <sortCondition ref="G10:G29"/>
  </sortState>
  <mergeCells count="9">
    <mergeCell ref="E8:H8"/>
    <mergeCell ref="I8:L8"/>
    <mergeCell ref="A1:N1"/>
    <mergeCell ref="A2:N2"/>
    <mergeCell ref="A3:N3"/>
    <mergeCell ref="A4:N4"/>
    <mergeCell ref="A5:N5"/>
    <mergeCell ref="A6:N6"/>
    <mergeCell ref="A7:N7"/>
  </mergeCells>
  <phoneticPr fontId="0" type="noConversion"/>
  <printOptions horizontalCentered="1" verticalCentered="1"/>
  <pageMargins left="0" right="0" top="0" bottom="0" header="0" footer="0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zoomScale="70" workbookViewId="0">
      <selection sqref="A1:N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14" width="6.7109375" style="2" customWidth="1"/>
    <col min="15" max="18" width="11.42578125" style="1" customWidth="1"/>
    <col min="19" max="16384" width="11.42578125" style="1"/>
  </cols>
  <sheetData>
    <row r="1" spans="1:17" ht="30.75">
      <c r="A1" s="273" t="str">
        <f>JUV!A1</f>
        <v>VILLA GESELL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7" ht="23.25">
      <c r="A2" s="274" t="str">
        <f>JUV!A2</f>
        <v>GOLF CLUB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7" ht="19.5">
      <c r="A3" s="275" t="s">
        <v>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1:17" ht="26.25">
      <c r="A4" s="276" t="s">
        <v>11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17" ht="19.5">
      <c r="A5" s="277" t="str">
        <f>JUV!A5</f>
        <v>CUATRO VUELTAS DE 9 HOYOS MEDAL PLAY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</row>
    <row r="6" spans="1:17" ht="20.25" thickBot="1">
      <c r="A6" s="278" t="str">
        <f>JUV!A6</f>
        <v>SABADO 28 Y DOMINGO 29 DE MAYO DE 2022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</row>
    <row r="7" spans="1:17" ht="18" customHeight="1" thickBot="1">
      <c r="A7" s="266" t="s">
        <v>153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8"/>
    </row>
    <row r="8" spans="1:17" ht="18" customHeight="1" thickBot="1">
      <c r="A8" s="167"/>
      <c r="B8" s="168"/>
      <c r="C8" s="168"/>
      <c r="D8" s="168"/>
      <c r="E8" s="269" t="s">
        <v>147</v>
      </c>
      <c r="F8" s="270"/>
      <c r="G8" s="270"/>
      <c r="H8" s="271"/>
      <c r="I8" s="260" t="s">
        <v>150</v>
      </c>
      <c r="J8" s="261"/>
      <c r="K8" s="261"/>
      <c r="L8" s="262"/>
      <c r="M8" s="1"/>
      <c r="N8" s="1"/>
    </row>
    <row r="9" spans="1:17" s="105" customFormat="1" ht="18" customHeight="1" thickBot="1">
      <c r="A9" s="4" t="s">
        <v>0</v>
      </c>
      <c r="B9" s="5" t="s">
        <v>9</v>
      </c>
      <c r="C9" s="5" t="s">
        <v>21</v>
      </c>
      <c r="D9" s="4" t="s">
        <v>1</v>
      </c>
      <c r="E9" s="157" t="s">
        <v>2</v>
      </c>
      <c r="F9" s="157" t="s">
        <v>3</v>
      </c>
      <c r="G9" s="157" t="s">
        <v>4</v>
      </c>
      <c r="H9" s="157" t="s">
        <v>5</v>
      </c>
      <c r="I9" s="158" t="s">
        <v>2</v>
      </c>
      <c r="J9" s="158" t="s">
        <v>3</v>
      </c>
      <c r="K9" s="158" t="s">
        <v>4</v>
      </c>
      <c r="L9" s="158" t="s">
        <v>5</v>
      </c>
      <c r="M9" s="4" t="s">
        <v>148</v>
      </c>
      <c r="N9" s="159" t="s">
        <v>149</v>
      </c>
      <c r="Q9" s="49" t="s">
        <v>23</v>
      </c>
    </row>
    <row r="10" spans="1:17" ht="18" customHeight="1" thickBot="1">
      <c r="A10" s="190" t="s">
        <v>81</v>
      </c>
      <c r="B10" s="98" t="s">
        <v>62</v>
      </c>
      <c r="C10" s="99">
        <v>39105</v>
      </c>
      <c r="D10" s="100">
        <v>3</v>
      </c>
      <c r="E10" s="101">
        <v>38</v>
      </c>
      <c r="F10" s="102">
        <v>38</v>
      </c>
      <c r="G10" s="103">
        <f t="shared" ref="G10:G20" si="0">SUM(E10:F10)</f>
        <v>76</v>
      </c>
      <c r="H10" s="104">
        <f t="shared" ref="H10:H20" si="1">SUM(G10-D10)</f>
        <v>73</v>
      </c>
      <c r="I10" s="160">
        <v>37</v>
      </c>
      <c r="J10" s="161">
        <v>39</v>
      </c>
      <c r="K10" s="103">
        <f t="shared" ref="K10:K20" si="2">SUM(I10:J10)</f>
        <v>76</v>
      </c>
      <c r="L10" s="162">
        <f t="shared" ref="L10:L20" si="3">+(K10-D10)</f>
        <v>73</v>
      </c>
      <c r="M10" s="245">
        <f t="shared" ref="M10:M20" si="4">SUM(H10+L10)</f>
        <v>146</v>
      </c>
      <c r="N10" s="164">
        <f t="shared" ref="N10:N20" si="5">+G10+K10</f>
        <v>152</v>
      </c>
      <c r="O10" s="19" t="s">
        <v>15</v>
      </c>
      <c r="Q10" s="16">
        <f t="shared" ref="Q10:Q20" si="6">J10-D10*0.5</f>
        <v>37.5</v>
      </c>
    </row>
    <row r="11" spans="1:17" ht="18" customHeight="1" thickBot="1">
      <c r="A11" s="190" t="s">
        <v>94</v>
      </c>
      <c r="B11" s="98" t="s">
        <v>53</v>
      </c>
      <c r="C11" s="99">
        <v>39791</v>
      </c>
      <c r="D11" s="100">
        <v>13</v>
      </c>
      <c r="E11" s="101">
        <v>40</v>
      </c>
      <c r="F11" s="102">
        <v>45</v>
      </c>
      <c r="G11" s="103">
        <f t="shared" si="0"/>
        <v>85</v>
      </c>
      <c r="H11" s="104">
        <f t="shared" si="1"/>
        <v>72</v>
      </c>
      <c r="I11" s="160">
        <v>43</v>
      </c>
      <c r="J11" s="161">
        <v>43</v>
      </c>
      <c r="K11" s="103">
        <f t="shared" si="2"/>
        <v>86</v>
      </c>
      <c r="L11" s="162">
        <f t="shared" si="3"/>
        <v>73</v>
      </c>
      <c r="M11" s="245">
        <f t="shared" si="4"/>
        <v>145</v>
      </c>
      <c r="N11" s="164">
        <f t="shared" si="5"/>
        <v>171</v>
      </c>
      <c r="O11" s="19" t="s">
        <v>16</v>
      </c>
      <c r="Q11" s="16">
        <f t="shared" si="6"/>
        <v>36.5</v>
      </c>
    </row>
    <row r="12" spans="1:17" ht="18" customHeight="1">
      <c r="A12" s="190" t="s">
        <v>91</v>
      </c>
      <c r="B12" s="98" t="s">
        <v>51</v>
      </c>
      <c r="C12" s="99">
        <v>39770</v>
      </c>
      <c r="D12" s="100">
        <v>10</v>
      </c>
      <c r="E12" s="101">
        <v>45</v>
      </c>
      <c r="F12" s="102">
        <v>44</v>
      </c>
      <c r="G12" s="103">
        <f t="shared" si="0"/>
        <v>89</v>
      </c>
      <c r="H12" s="104">
        <f t="shared" si="1"/>
        <v>79</v>
      </c>
      <c r="I12" s="160">
        <v>45</v>
      </c>
      <c r="J12" s="161">
        <v>38</v>
      </c>
      <c r="K12" s="103">
        <f t="shared" si="2"/>
        <v>83</v>
      </c>
      <c r="L12" s="162">
        <f t="shared" si="3"/>
        <v>73</v>
      </c>
      <c r="M12" s="163">
        <f t="shared" si="4"/>
        <v>152</v>
      </c>
      <c r="N12" s="164">
        <f t="shared" si="5"/>
        <v>172</v>
      </c>
      <c r="Q12" s="16">
        <f t="shared" si="6"/>
        <v>33</v>
      </c>
    </row>
    <row r="13" spans="1:17" ht="18" customHeight="1">
      <c r="A13" s="190" t="s">
        <v>82</v>
      </c>
      <c r="B13" s="98" t="s">
        <v>51</v>
      </c>
      <c r="C13" s="99">
        <v>39205</v>
      </c>
      <c r="D13" s="100">
        <v>11</v>
      </c>
      <c r="E13" s="101">
        <v>42</v>
      </c>
      <c r="F13" s="102">
        <v>43</v>
      </c>
      <c r="G13" s="103">
        <f t="shared" si="0"/>
        <v>85</v>
      </c>
      <c r="H13" s="104">
        <f t="shared" si="1"/>
        <v>74</v>
      </c>
      <c r="I13" s="160">
        <v>46</v>
      </c>
      <c r="J13" s="161">
        <v>45</v>
      </c>
      <c r="K13" s="103">
        <f t="shared" si="2"/>
        <v>91</v>
      </c>
      <c r="L13" s="162">
        <f t="shared" si="3"/>
        <v>80</v>
      </c>
      <c r="M13" s="163">
        <f t="shared" si="4"/>
        <v>154</v>
      </c>
      <c r="N13" s="164">
        <f t="shared" si="5"/>
        <v>176</v>
      </c>
      <c r="Q13" s="16">
        <f t="shared" si="6"/>
        <v>39.5</v>
      </c>
    </row>
    <row r="14" spans="1:17" ht="18" customHeight="1" thickBot="1">
      <c r="A14" s="190" t="s">
        <v>83</v>
      </c>
      <c r="B14" s="98" t="s">
        <v>56</v>
      </c>
      <c r="C14" s="99">
        <v>39213</v>
      </c>
      <c r="D14" s="100">
        <v>12</v>
      </c>
      <c r="E14" s="101">
        <v>49</v>
      </c>
      <c r="F14" s="102">
        <v>39</v>
      </c>
      <c r="G14" s="103">
        <f t="shared" si="0"/>
        <v>88</v>
      </c>
      <c r="H14" s="104">
        <f t="shared" si="1"/>
        <v>76</v>
      </c>
      <c r="I14" s="160">
        <v>44</v>
      </c>
      <c r="J14" s="161">
        <v>47</v>
      </c>
      <c r="K14" s="103">
        <f t="shared" si="2"/>
        <v>91</v>
      </c>
      <c r="L14" s="162">
        <f t="shared" si="3"/>
        <v>79</v>
      </c>
      <c r="M14" s="163">
        <f t="shared" si="4"/>
        <v>155</v>
      </c>
      <c r="N14" s="164">
        <f t="shared" si="5"/>
        <v>179</v>
      </c>
      <c r="Q14" s="16">
        <f t="shared" si="6"/>
        <v>41</v>
      </c>
    </row>
    <row r="15" spans="1:17" ht="18" customHeight="1" thickBot="1">
      <c r="A15" s="190" t="s">
        <v>90</v>
      </c>
      <c r="B15" s="98" t="s">
        <v>51</v>
      </c>
      <c r="C15" s="99">
        <v>39755</v>
      </c>
      <c r="D15" s="100">
        <v>20</v>
      </c>
      <c r="E15" s="101">
        <v>47</v>
      </c>
      <c r="F15" s="102">
        <v>47</v>
      </c>
      <c r="G15" s="103">
        <f t="shared" si="0"/>
        <v>94</v>
      </c>
      <c r="H15" s="104">
        <f t="shared" si="1"/>
        <v>74</v>
      </c>
      <c r="I15" s="160">
        <v>43</v>
      </c>
      <c r="J15" s="161">
        <v>43</v>
      </c>
      <c r="K15" s="103">
        <f t="shared" si="2"/>
        <v>86</v>
      </c>
      <c r="L15" s="162">
        <f t="shared" si="3"/>
        <v>66</v>
      </c>
      <c r="M15" s="246">
        <f t="shared" si="4"/>
        <v>140</v>
      </c>
      <c r="N15" s="164">
        <f t="shared" si="5"/>
        <v>180</v>
      </c>
      <c r="O15" s="23" t="s">
        <v>18</v>
      </c>
      <c r="Q15" s="16">
        <f t="shared" si="6"/>
        <v>33</v>
      </c>
    </row>
    <row r="16" spans="1:17" ht="18" customHeight="1">
      <c r="A16" s="190" t="s">
        <v>89</v>
      </c>
      <c r="B16" s="98" t="s">
        <v>53</v>
      </c>
      <c r="C16" s="99">
        <v>39699</v>
      </c>
      <c r="D16" s="100">
        <v>13</v>
      </c>
      <c r="E16" s="101">
        <v>43</v>
      </c>
      <c r="F16" s="102">
        <v>45</v>
      </c>
      <c r="G16" s="103">
        <f t="shared" si="0"/>
        <v>88</v>
      </c>
      <c r="H16" s="104">
        <f t="shared" si="1"/>
        <v>75</v>
      </c>
      <c r="I16" s="160">
        <v>49</v>
      </c>
      <c r="J16" s="161">
        <v>46</v>
      </c>
      <c r="K16" s="103">
        <f t="shared" si="2"/>
        <v>95</v>
      </c>
      <c r="L16" s="162">
        <f t="shared" si="3"/>
        <v>82</v>
      </c>
      <c r="M16" s="163">
        <f t="shared" si="4"/>
        <v>157</v>
      </c>
      <c r="N16" s="164">
        <f t="shared" si="5"/>
        <v>183</v>
      </c>
      <c r="Q16" s="16">
        <f t="shared" si="6"/>
        <v>39.5</v>
      </c>
    </row>
    <row r="17" spans="1:17" ht="18" customHeight="1">
      <c r="A17" s="190" t="s">
        <v>84</v>
      </c>
      <c r="B17" s="98" t="s">
        <v>53</v>
      </c>
      <c r="C17" s="99">
        <v>39469</v>
      </c>
      <c r="D17" s="100">
        <v>10</v>
      </c>
      <c r="E17" s="101">
        <v>49</v>
      </c>
      <c r="F17" s="102">
        <v>44</v>
      </c>
      <c r="G17" s="103">
        <f t="shared" si="0"/>
        <v>93</v>
      </c>
      <c r="H17" s="104">
        <f t="shared" si="1"/>
        <v>83</v>
      </c>
      <c r="I17" s="160">
        <v>46</v>
      </c>
      <c r="J17" s="161">
        <v>48</v>
      </c>
      <c r="K17" s="103">
        <f t="shared" si="2"/>
        <v>94</v>
      </c>
      <c r="L17" s="162">
        <f t="shared" si="3"/>
        <v>84</v>
      </c>
      <c r="M17" s="163">
        <f t="shared" si="4"/>
        <v>167</v>
      </c>
      <c r="N17" s="164">
        <f t="shared" si="5"/>
        <v>187</v>
      </c>
      <c r="Q17" s="16">
        <f t="shared" si="6"/>
        <v>43</v>
      </c>
    </row>
    <row r="18" spans="1:17" ht="18" customHeight="1" thickBot="1">
      <c r="A18" s="190" t="s">
        <v>88</v>
      </c>
      <c r="B18" s="98" t="s">
        <v>59</v>
      </c>
      <c r="C18" s="99">
        <v>39689</v>
      </c>
      <c r="D18" s="100">
        <v>13</v>
      </c>
      <c r="E18" s="101">
        <v>43</v>
      </c>
      <c r="F18" s="102">
        <v>47</v>
      </c>
      <c r="G18" s="103">
        <f t="shared" si="0"/>
        <v>90</v>
      </c>
      <c r="H18" s="104">
        <f t="shared" si="1"/>
        <v>77</v>
      </c>
      <c r="I18" s="160">
        <v>54</v>
      </c>
      <c r="J18" s="161">
        <v>43</v>
      </c>
      <c r="K18" s="103">
        <f t="shared" si="2"/>
        <v>97</v>
      </c>
      <c r="L18" s="162">
        <f t="shared" si="3"/>
        <v>84</v>
      </c>
      <c r="M18" s="163">
        <f t="shared" si="4"/>
        <v>161</v>
      </c>
      <c r="N18" s="164">
        <f t="shared" si="5"/>
        <v>187</v>
      </c>
      <c r="Q18" s="16">
        <f t="shared" si="6"/>
        <v>36.5</v>
      </c>
    </row>
    <row r="19" spans="1:17" ht="18" customHeight="1" thickBot="1">
      <c r="A19" s="190" t="s">
        <v>93</v>
      </c>
      <c r="B19" s="98" t="s">
        <v>51</v>
      </c>
      <c r="C19" s="99">
        <v>39785</v>
      </c>
      <c r="D19" s="100">
        <v>36</v>
      </c>
      <c r="E19" s="101">
        <v>53</v>
      </c>
      <c r="F19" s="102">
        <v>54</v>
      </c>
      <c r="G19" s="103">
        <f t="shared" si="0"/>
        <v>107</v>
      </c>
      <c r="H19" s="104">
        <f t="shared" si="1"/>
        <v>71</v>
      </c>
      <c r="I19" s="160">
        <v>55</v>
      </c>
      <c r="J19" s="161">
        <v>49</v>
      </c>
      <c r="K19" s="103">
        <f t="shared" si="2"/>
        <v>104</v>
      </c>
      <c r="L19" s="162">
        <f t="shared" si="3"/>
        <v>68</v>
      </c>
      <c r="M19" s="246">
        <f t="shared" si="4"/>
        <v>139</v>
      </c>
      <c r="N19" s="164">
        <f t="shared" si="5"/>
        <v>211</v>
      </c>
      <c r="O19" s="23" t="s">
        <v>17</v>
      </c>
      <c r="Q19" s="16">
        <f t="shared" si="6"/>
        <v>31</v>
      </c>
    </row>
    <row r="20" spans="1:17" ht="18" customHeight="1">
      <c r="A20" s="190" t="s">
        <v>92</v>
      </c>
      <c r="B20" s="98" t="s">
        <v>53</v>
      </c>
      <c r="C20" s="99">
        <v>39774</v>
      </c>
      <c r="D20" s="100">
        <v>34</v>
      </c>
      <c r="E20" s="101">
        <v>57</v>
      </c>
      <c r="F20" s="102">
        <v>54</v>
      </c>
      <c r="G20" s="103">
        <f t="shared" si="0"/>
        <v>111</v>
      </c>
      <c r="H20" s="104">
        <f t="shared" si="1"/>
        <v>77</v>
      </c>
      <c r="I20" s="160">
        <v>52</v>
      </c>
      <c r="J20" s="161">
        <v>52</v>
      </c>
      <c r="K20" s="103">
        <f t="shared" si="2"/>
        <v>104</v>
      </c>
      <c r="L20" s="162">
        <f t="shared" si="3"/>
        <v>70</v>
      </c>
      <c r="M20" s="163">
        <f t="shared" si="4"/>
        <v>147</v>
      </c>
      <c r="N20" s="164">
        <f t="shared" si="5"/>
        <v>215</v>
      </c>
      <c r="Q20" s="16">
        <f t="shared" si="6"/>
        <v>35</v>
      </c>
    </row>
    <row r="21" spans="1:17" ht="18" customHeight="1">
      <c r="A21" s="191" t="s">
        <v>85</v>
      </c>
      <c r="B21" s="98" t="s">
        <v>53</v>
      </c>
      <c r="C21" s="99">
        <v>39577</v>
      </c>
      <c r="D21" s="112" t="s">
        <v>10</v>
      </c>
      <c r="E21" s="113" t="s">
        <v>10</v>
      </c>
      <c r="F21" s="114" t="s">
        <v>10</v>
      </c>
      <c r="G21" s="115" t="s">
        <v>10</v>
      </c>
      <c r="H21" s="116" t="s">
        <v>10</v>
      </c>
      <c r="I21" s="160" t="s">
        <v>10</v>
      </c>
      <c r="J21" s="161" t="s">
        <v>10</v>
      </c>
      <c r="K21" s="115" t="s">
        <v>10</v>
      </c>
      <c r="L21" s="162" t="s">
        <v>10</v>
      </c>
      <c r="M21" s="163" t="s">
        <v>10</v>
      </c>
      <c r="N21" s="176" t="s">
        <v>10</v>
      </c>
    </row>
    <row r="22" spans="1:17" ht="18" customHeight="1" thickBot="1">
      <c r="A22" s="192" t="s">
        <v>86</v>
      </c>
      <c r="B22" s="107" t="s">
        <v>87</v>
      </c>
      <c r="C22" s="108">
        <v>39643</v>
      </c>
      <c r="D22" s="109" t="s">
        <v>158</v>
      </c>
      <c r="E22" s="92" t="s">
        <v>159</v>
      </c>
      <c r="F22" s="110" t="s">
        <v>160</v>
      </c>
      <c r="G22" s="93" t="s">
        <v>161</v>
      </c>
      <c r="H22" s="111" t="s">
        <v>162</v>
      </c>
      <c r="I22" s="170" t="s">
        <v>10</v>
      </c>
      <c r="J22" s="171" t="s">
        <v>10</v>
      </c>
      <c r="K22" s="93" t="s">
        <v>10</v>
      </c>
      <c r="L22" s="172" t="s">
        <v>10</v>
      </c>
      <c r="M22" s="173" t="s">
        <v>10</v>
      </c>
      <c r="N22" s="189" t="s">
        <v>10</v>
      </c>
    </row>
    <row r="23" spans="1:17" ht="18" customHeight="1" thickBot="1">
      <c r="A23" s="266" t="s">
        <v>40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8"/>
    </row>
    <row r="24" spans="1:17" ht="18" customHeight="1" thickBot="1">
      <c r="A24" s="167"/>
      <c r="B24" s="168"/>
      <c r="C24" s="168"/>
      <c r="D24" s="168"/>
      <c r="E24" s="269" t="s">
        <v>147</v>
      </c>
      <c r="F24" s="270"/>
      <c r="G24" s="270"/>
      <c r="H24" s="271"/>
      <c r="I24" s="260" t="s">
        <v>150</v>
      </c>
      <c r="J24" s="261"/>
      <c r="K24" s="261"/>
      <c r="L24" s="262"/>
      <c r="M24" s="168"/>
      <c r="N24" s="169"/>
    </row>
    <row r="25" spans="1:17" s="105" customFormat="1" ht="18" customHeight="1" thickBot="1">
      <c r="A25" s="4" t="s">
        <v>0</v>
      </c>
      <c r="B25" s="5" t="s">
        <v>9</v>
      </c>
      <c r="C25" s="5" t="s">
        <v>21</v>
      </c>
      <c r="D25" s="4" t="s">
        <v>1</v>
      </c>
      <c r="E25" s="157" t="s">
        <v>2</v>
      </c>
      <c r="F25" s="157" t="s">
        <v>3</v>
      </c>
      <c r="G25" s="157" t="s">
        <v>4</v>
      </c>
      <c r="H25" s="157" t="s">
        <v>5</v>
      </c>
      <c r="I25" s="158" t="s">
        <v>2</v>
      </c>
      <c r="J25" s="158" t="s">
        <v>3</v>
      </c>
      <c r="K25" s="158" t="s">
        <v>4</v>
      </c>
      <c r="L25" s="158" t="s">
        <v>5</v>
      </c>
      <c r="M25" s="4" t="s">
        <v>148</v>
      </c>
      <c r="N25" s="159" t="s">
        <v>149</v>
      </c>
      <c r="Q25" s="49" t="s">
        <v>23</v>
      </c>
    </row>
    <row r="26" spans="1:17" ht="18" customHeight="1" thickBot="1">
      <c r="A26" s="190" t="s">
        <v>117</v>
      </c>
      <c r="B26" s="98" t="s">
        <v>51</v>
      </c>
      <c r="C26" s="99">
        <v>39932</v>
      </c>
      <c r="D26" s="100">
        <v>11</v>
      </c>
      <c r="E26" s="101">
        <v>47</v>
      </c>
      <c r="F26" s="102">
        <v>47</v>
      </c>
      <c r="G26" s="103">
        <f>SUM(E26:F26)</f>
        <v>94</v>
      </c>
      <c r="H26" s="104">
        <f>SUM(G26-D26)</f>
        <v>83</v>
      </c>
      <c r="I26" s="160">
        <v>46</v>
      </c>
      <c r="J26" s="161">
        <v>42</v>
      </c>
      <c r="K26" s="103">
        <f>SUM(I26:J26)</f>
        <v>88</v>
      </c>
      <c r="L26" s="162">
        <f>+(K26-D26)</f>
        <v>77</v>
      </c>
      <c r="M26" s="163">
        <f>SUM(H26+L26)</f>
        <v>160</v>
      </c>
      <c r="N26" s="244">
        <f>+G26+K26</f>
        <v>182</v>
      </c>
      <c r="O26" s="165" t="s">
        <v>15</v>
      </c>
      <c r="Q26" s="16">
        <f t="shared" ref="Q26:Q30" si="7">J26-D26*0.5</f>
        <v>36.5</v>
      </c>
    </row>
    <row r="27" spans="1:17" ht="18" customHeight="1" thickBot="1">
      <c r="A27" s="190" t="s">
        <v>115</v>
      </c>
      <c r="B27" s="98" t="s">
        <v>49</v>
      </c>
      <c r="C27" s="99">
        <v>39591</v>
      </c>
      <c r="D27" s="100">
        <v>18</v>
      </c>
      <c r="E27" s="101">
        <v>47</v>
      </c>
      <c r="F27" s="102">
        <v>54</v>
      </c>
      <c r="G27" s="103">
        <f>SUM(E27:F27)</f>
        <v>101</v>
      </c>
      <c r="H27" s="104">
        <f>SUM(G27-D27)</f>
        <v>83</v>
      </c>
      <c r="I27" s="160">
        <v>59</v>
      </c>
      <c r="J27" s="161">
        <v>47</v>
      </c>
      <c r="K27" s="103">
        <f>SUM(I27:J27)</f>
        <v>106</v>
      </c>
      <c r="L27" s="162">
        <f>+(K27-D27)</f>
        <v>88</v>
      </c>
      <c r="M27" s="163">
        <f>SUM(H27+L27)</f>
        <v>171</v>
      </c>
      <c r="N27" s="244">
        <f>+G27+K27</f>
        <v>207</v>
      </c>
      <c r="O27" s="165" t="s">
        <v>16</v>
      </c>
      <c r="Q27" s="16">
        <f t="shared" si="7"/>
        <v>38</v>
      </c>
    </row>
    <row r="28" spans="1:17" ht="18" customHeight="1" thickBot="1">
      <c r="A28" s="190" t="s">
        <v>116</v>
      </c>
      <c r="B28" s="98" t="s">
        <v>62</v>
      </c>
      <c r="C28" s="99">
        <v>39930</v>
      </c>
      <c r="D28" s="100">
        <v>28</v>
      </c>
      <c r="E28" s="101">
        <v>58</v>
      </c>
      <c r="F28" s="102">
        <v>57</v>
      </c>
      <c r="G28" s="103">
        <f>SUM(E28:F28)</f>
        <v>115</v>
      </c>
      <c r="H28" s="104">
        <f>SUM(G28-D28)</f>
        <v>87</v>
      </c>
      <c r="I28" s="160">
        <v>49</v>
      </c>
      <c r="J28" s="161">
        <v>56</v>
      </c>
      <c r="K28" s="103">
        <f>SUM(I28:J28)</f>
        <v>105</v>
      </c>
      <c r="L28" s="162">
        <f>+(K28-D28)</f>
        <v>77</v>
      </c>
      <c r="M28" s="246">
        <f>SUM(H28+L28)</f>
        <v>164</v>
      </c>
      <c r="N28" s="164">
        <f>+G28+K28</f>
        <v>220</v>
      </c>
      <c r="O28" s="166" t="s">
        <v>17</v>
      </c>
      <c r="Q28" s="16">
        <f t="shared" si="7"/>
        <v>42</v>
      </c>
    </row>
    <row r="29" spans="1:17" ht="18" customHeight="1" thickBot="1">
      <c r="A29" s="190" t="s">
        <v>163</v>
      </c>
      <c r="B29" s="98" t="s">
        <v>59</v>
      </c>
      <c r="C29" s="99">
        <v>40439</v>
      </c>
      <c r="D29" s="100">
        <v>17</v>
      </c>
      <c r="E29" s="101">
        <v>57</v>
      </c>
      <c r="F29" s="102">
        <v>54</v>
      </c>
      <c r="G29" s="103">
        <f>SUM(E29:F29)</f>
        <v>111</v>
      </c>
      <c r="H29" s="104">
        <f>SUM(G29-D29)</f>
        <v>94</v>
      </c>
      <c r="I29" s="160">
        <v>60</v>
      </c>
      <c r="J29" s="161">
        <v>51</v>
      </c>
      <c r="K29" s="103">
        <f>SUM(I29:J29)</f>
        <v>111</v>
      </c>
      <c r="L29" s="162">
        <f>+(K29-D29)</f>
        <v>94</v>
      </c>
      <c r="M29" s="163">
        <f>SUM(H29+L29)</f>
        <v>188</v>
      </c>
      <c r="N29" s="164">
        <f>+G29+K29</f>
        <v>222</v>
      </c>
      <c r="Q29" s="16">
        <f t="shared" si="7"/>
        <v>42.5</v>
      </c>
    </row>
    <row r="30" spans="1:17" ht="18" customHeight="1" thickBot="1">
      <c r="A30" s="190" t="s">
        <v>114</v>
      </c>
      <c r="B30" s="98" t="s">
        <v>51</v>
      </c>
      <c r="C30" s="99">
        <v>39425</v>
      </c>
      <c r="D30" s="100">
        <v>43</v>
      </c>
      <c r="E30" s="101">
        <v>63</v>
      </c>
      <c r="F30" s="102">
        <v>64</v>
      </c>
      <c r="G30" s="103">
        <f>SUM(E30:F30)</f>
        <v>127</v>
      </c>
      <c r="H30" s="104">
        <f>SUM(G30-D30)</f>
        <v>84</v>
      </c>
      <c r="I30" s="160">
        <v>75</v>
      </c>
      <c r="J30" s="161">
        <v>62</v>
      </c>
      <c r="K30" s="103">
        <f>SUM(I30:J30)</f>
        <v>137</v>
      </c>
      <c r="L30" s="162">
        <f>+(K30-D30)</f>
        <v>94</v>
      </c>
      <c r="M30" s="246">
        <f>SUM(H30+L30)</f>
        <v>178</v>
      </c>
      <c r="N30" s="164">
        <f>+G30+K30</f>
        <v>264</v>
      </c>
      <c r="O30" s="166" t="s">
        <v>18</v>
      </c>
      <c r="Q30" s="16">
        <f t="shared" si="7"/>
        <v>40.5</v>
      </c>
    </row>
    <row r="31" spans="1:17" ht="18" customHeight="1" thickBot="1">
      <c r="A31" s="193" t="s">
        <v>113</v>
      </c>
      <c r="B31" s="107" t="s">
        <v>59</v>
      </c>
      <c r="C31" s="108">
        <v>39177</v>
      </c>
      <c r="D31" s="184" t="s">
        <v>10</v>
      </c>
      <c r="E31" s="185" t="s">
        <v>10</v>
      </c>
      <c r="F31" s="186" t="s">
        <v>10</v>
      </c>
      <c r="G31" s="187" t="s">
        <v>10</v>
      </c>
      <c r="H31" s="188" t="s">
        <v>10</v>
      </c>
      <c r="I31" s="170" t="s">
        <v>10</v>
      </c>
      <c r="J31" s="171" t="s">
        <v>10</v>
      </c>
      <c r="K31" s="187" t="s">
        <v>10</v>
      </c>
      <c r="L31" s="172" t="s">
        <v>10</v>
      </c>
      <c r="M31" s="173" t="s">
        <v>10</v>
      </c>
      <c r="N31" s="189" t="s">
        <v>10</v>
      </c>
    </row>
  </sheetData>
  <sortState ref="A26:N31">
    <sortCondition ref="N26:N31"/>
    <sortCondition ref="K26:K31"/>
    <sortCondition ref="G26:G31"/>
  </sortState>
  <mergeCells count="12">
    <mergeCell ref="I8:L8"/>
    <mergeCell ref="E24:H24"/>
    <mergeCell ref="I24:L24"/>
    <mergeCell ref="A1:N1"/>
    <mergeCell ref="A2:N2"/>
    <mergeCell ref="A3:N3"/>
    <mergeCell ref="A4:N4"/>
    <mergeCell ref="A5:N5"/>
    <mergeCell ref="A6:N6"/>
    <mergeCell ref="A7:N7"/>
    <mergeCell ref="A23:N23"/>
    <mergeCell ref="E8:H8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6"/>
  <sheetViews>
    <sheetView zoomScale="70" zoomScaleNormal="70" workbookViewId="0">
      <selection sqref="A1:N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14" width="6.7109375" style="2" customWidth="1"/>
    <col min="15" max="17" width="11.42578125" style="1" customWidth="1"/>
    <col min="18" max="16384" width="11.42578125" style="1"/>
  </cols>
  <sheetData>
    <row r="1" spans="1:26" ht="30.75">
      <c r="A1" s="273" t="str">
        <f>JUV!A1</f>
        <v>VILLA GESELL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26" ht="23.25">
      <c r="A2" s="274" t="str">
        <f>JUV!A2</f>
        <v>GOLF CLUB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26" ht="19.5">
      <c r="A3" s="275" t="s">
        <v>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1:26" ht="26.25">
      <c r="A4" s="276" t="s">
        <v>11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26" ht="19.5">
      <c r="A5" s="277" t="str">
        <f>JUV!A5</f>
        <v>CUATRO VUELTAS DE 9 HOYOS MEDAL PLAY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</row>
    <row r="6" spans="1:26" ht="19.5">
      <c r="A6" s="272" t="str">
        <f>JUV!A6</f>
        <v>SABADO 28 Y DOMINGO 29 DE MAYO DE 2022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</row>
    <row r="7" spans="1:26" ht="20.25" thickBot="1">
      <c r="A7" s="279"/>
      <c r="B7" s="279"/>
      <c r="C7" s="279"/>
      <c r="D7" s="279"/>
      <c r="E7" s="279"/>
      <c r="F7" s="279"/>
      <c r="G7" s="279"/>
      <c r="H7" s="279"/>
      <c r="I7" s="177"/>
      <c r="J7" s="177"/>
      <c r="K7" s="177"/>
      <c r="L7" s="177"/>
      <c r="M7" s="177"/>
      <c r="N7" s="177"/>
    </row>
    <row r="8" spans="1:26" ht="19.5" thickBot="1">
      <c r="A8" s="263" t="s">
        <v>154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5"/>
    </row>
    <row r="9" spans="1:26" ht="20.25" thickBot="1">
      <c r="A9" s="167"/>
      <c r="B9" s="168"/>
      <c r="C9" s="168"/>
      <c r="D9" s="168"/>
      <c r="E9" s="269" t="s">
        <v>147</v>
      </c>
      <c r="F9" s="270"/>
      <c r="G9" s="270"/>
      <c r="H9" s="271"/>
      <c r="I9" s="260" t="s">
        <v>150</v>
      </c>
      <c r="J9" s="261"/>
      <c r="K9" s="261"/>
      <c r="L9" s="262"/>
      <c r="M9" s="1"/>
      <c r="N9" s="1"/>
    </row>
    <row r="10" spans="1:26" s="105" customFormat="1" ht="20.25" thickBot="1">
      <c r="A10" s="4" t="s">
        <v>0</v>
      </c>
      <c r="B10" s="5" t="s">
        <v>9</v>
      </c>
      <c r="C10" s="5" t="s">
        <v>21</v>
      </c>
      <c r="D10" s="4" t="s">
        <v>1</v>
      </c>
      <c r="E10" s="157" t="s">
        <v>2</v>
      </c>
      <c r="F10" s="157" t="s">
        <v>3</v>
      </c>
      <c r="G10" s="157" t="s">
        <v>4</v>
      </c>
      <c r="H10" s="157" t="s">
        <v>5</v>
      </c>
      <c r="I10" s="158" t="s">
        <v>2</v>
      </c>
      <c r="J10" s="158" t="s">
        <v>3</v>
      </c>
      <c r="K10" s="158" t="s">
        <v>4</v>
      </c>
      <c r="L10" s="158" t="s">
        <v>5</v>
      </c>
      <c r="M10" s="4" t="s">
        <v>148</v>
      </c>
      <c r="N10" s="159" t="s">
        <v>149</v>
      </c>
      <c r="Q10" s="49" t="s">
        <v>23</v>
      </c>
    </row>
    <row r="11" spans="1:26" s="3" customFormat="1" ht="20.25" thickBot="1">
      <c r="A11" s="190" t="s">
        <v>99</v>
      </c>
      <c r="B11" s="98" t="s">
        <v>47</v>
      </c>
      <c r="C11" s="99">
        <v>40007</v>
      </c>
      <c r="D11" s="100">
        <v>9</v>
      </c>
      <c r="E11" s="101">
        <v>39</v>
      </c>
      <c r="F11" s="102">
        <v>38</v>
      </c>
      <c r="G11" s="103">
        <f t="shared" ref="G11:G20" si="0">SUM(E11:F11)</f>
        <v>77</v>
      </c>
      <c r="H11" s="104">
        <f t="shared" ref="H11:H20" si="1">SUM(G11-D11)</f>
        <v>68</v>
      </c>
      <c r="I11" s="160">
        <v>49</v>
      </c>
      <c r="J11" s="161">
        <v>40</v>
      </c>
      <c r="K11" s="103">
        <f t="shared" ref="K11:K20" si="2">SUM(I11:J11)</f>
        <v>89</v>
      </c>
      <c r="L11" s="162">
        <f t="shared" ref="L11:L20" si="3">+(K11-D11)</f>
        <v>80</v>
      </c>
      <c r="M11" s="163">
        <f t="shared" ref="M11:M20" si="4">SUM(H11+L11)</f>
        <v>148</v>
      </c>
      <c r="N11" s="244">
        <f t="shared" ref="N11:N20" si="5">+G11+K11</f>
        <v>166</v>
      </c>
      <c r="O11" s="19" t="s">
        <v>15</v>
      </c>
      <c r="Q11" s="16">
        <f t="shared" ref="Q11:Q20" si="6">J11-D11*0.5</f>
        <v>35.5</v>
      </c>
      <c r="T11" s="1"/>
      <c r="U11" s="1"/>
      <c r="V11" s="1"/>
      <c r="W11" s="1"/>
      <c r="X11" s="1"/>
      <c r="Y11" s="1"/>
      <c r="Z11" s="1"/>
    </row>
    <row r="12" spans="1:26" ht="20.25" thickBot="1">
      <c r="A12" s="190" t="s">
        <v>101</v>
      </c>
      <c r="B12" s="98" t="s">
        <v>47</v>
      </c>
      <c r="C12" s="99">
        <v>40413</v>
      </c>
      <c r="D12" s="100">
        <v>16</v>
      </c>
      <c r="E12" s="101">
        <v>39</v>
      </c>
      <c r="F12" s="102">
        <v>46</v>
      </c>
      <c r="G12" s="103">
        <f t="shared" si="0"/>
        <v>85</v>
      </c>
      <c r="H12" s="104">
        <f t="shared" si="1"/>
        <v>69</v>
      </c>
      <c r="I12" s="160">
        <v>42</v>
      </c>
      <c r="J12" s="161">
        <v>46</v>
      </c>
      <c r="K12" s="243">
        <f t="shared" si="2"/>
        <v>88</v>
      </c>
      <c r="L12" s="162">
        <f t="shared" si="3"/>
        <v>72</v>
      </c>
      <c r="M12" s="163">
        <f t="shared" si="4"/>
        <v>141</v>
      </c>
      <c r="N12" s="244">
        <f t="shared" si="5"/>
        <v>173</v>
      </c>
      <c r="O12" s="19" t="s">
        <v>16</v>
      </c>
      <c r="Q12" s="16">
        <f t="shared" si="6"/>
        <v>38</v>
      </c>
      <c r="S12" s="91"/>
      <c r="T12" s="91"/>
      <c r="U12" s="91"/>
      <c r="V12" s="91"/>
      <c r="W12" s="91"/>
      <c r="X12" s="91"/>
    </row>
    <row r="13" spans="1:26" ht="20.25" thickBot="1">
      <c r="A13" s="190" t="s">
        <v>98</v>
      </c>
      <c r="B13" s="98" t="s">
        <v>47</v>
      </c>
      <c r="C13" s="99">
        <v>39914</v>
      </c>
      <c r="D13" s="100">
        <v>13</v>
      </c>
      <c r="E13" s="101">
        <v>45</v>
      </c>
      <c r="F13" s="102">
        <v>39</v>
      </c>
      <c r="G13" s="103">
        <f t="shared" si="0"/>
        <v>84</v>
      </c>
      <c r="H13" s="104">
        <f t="shared" si="1"/>
        <v>71</v>
      </c>
      <c r="I13" s="160">
        <v>42</v>
      </c>
      <c r="J13" s="161">
        <v>47</v>
      </c>
      <c r="K13" s="103">
        <f t="shared" si="2"/>
        <v>89</v>
      </c>
      <c r="L13" s="162">
        <f t="shared" si="3"/>
        <v>76</v>
      </c>
      <c r="M13" s="246">
        <f t="shared" si="4"/>
        <v>147</v>
      </c>
      <c r="N13" s="164">
        <f t="shared" si="5"/>
        <v>173</v>
      </c>
      <c r="O13" s="23" t="s">
        <v>18</v>
      </c>
      <c r="Q13" s="16">
        <f t="shared" si="6"/>
        <v>40.5</v>
      </c>
      <c r="S13" s="91"/>
      <c r="T13" s="91"/>
      <c r="U13" s="91"/>
      <c r="V13" s="91"/>
      <c r="W13" s="91"/>
      <c r="X13" s="91"/>
    </row>
    <row r="14" spans="1:26" ht="19.5">
      <c r="A14" s="190" t="s">
        <v>96</v>
      </c>
      <c r="B14" s="98" t="s">
        <v>53</v>
      </c>
      <c r="C14" s="99">
        <v>39867</v>
      </c>
      <c r="D14" s="100">
        <v>12</v>
      </c>
      <c r="E14" s="101">
        <v>41</v>
      </c>
      <c r="F14" s="102">
        <v>46</v>
      </c>
      <c r="G14" s="103">
        <f t="shared" si="0"/>
        <v>87</v>
      </c>
      <c r="H14" s="104">
        <f t="shared" si="1"/>
        <v>75</v>
      </c>
      <c r="I14" s="160">
        <v>46</v>
      </c>
      <c r="J14" s="161">
        <v>41</v>
      </c>
      <c r="K14" s="103">
        <f t="shared" si="2"/>
        <v>87</v>
      </c>
      <c r="L14" s="162">
        <f t="shared" si="3"/>
        <v>75</v>
      </c>
      <c r="M14" s="163">
        <f t="shared" si="4"/>
        <v>150</v>
      </c>
      <c r="N14" s="164">
        <f t="shared" si="5"/>
        <v>174</v>
      </c>
      <c r="Q14" s="16">
        <f t="shared" si="6"/>
        <v>35</v>
      </c>
    </row>
    <row r="15" spans="1:26" ht="20.25" thickBot="1">
      <c r="A15" s="190" t="s">
        <v>95</v>
      </c>
      <c r="B15" s="98" t="s">
        <v>59</v>
      </c>
      <c r="C15" s="99">
        <v>39819</v>
      </c>
      <c r="D15" s="100">
        <v>8</v>
      </c>
      <c r="E15" s="101">
        <v>47</v>
      </c>
      <c r="F15" s="102">
        <v>40</v>
      </c>
      <c r="G15" s="103">
        <f t="shared" si="0"/>
        <v>87</v>
      </c>
      <c r="H15" s="104">
        <f t="shared" si="1"/>
        <v>79</v>
      </c>
      <c r="I15" s="160">
        <v>49</v>
      </c>
      <c r="J15" s="161">
        <v>45</v>
      </c>
      <c r="K15" s="103">
        <f t="shared" si="2"/>
        <v>94</v>
      </c>
      <c r="L15" s="162">
        <f t="shared" si="3"/>
        <v>86</v>
      </c>
      <c r="M15" s="163">
        <f t="shared" si="4"/>
        <v>165</v>
      </c>
      <c r="N15" s="164">
        <f t="shared" si="5"/>
        <v>181</v>
      </c>
      <c r="Q15" s="16">
        <f t="shared" si="6"/>
        <v>41</v>
      </c>
    </row>
    <row r="16" spans="1:26" ht="20.25" thickBot="1">
      <c r="A16" s="190" t="s">
        <v>104</v>
      </c>
      <c r="B16" s="98" t="s">
        <v>56</v>
      </c>
      <c r="C16" s="99">
        <v>40532</v>
      </c>
      <c r="D16" s="100">
        <v>23</v>
      </c>
      <c r="E16" s="101">
        <v>50</v>
      </c>
      <c r="F16" s="102">
        <v>48</v>
      </c>
      <c r="G16" s="103">
        <f t="shared" si="0"/>
        <v>98</v>
      </c>
      <c r="H16" s="104">
        <f t="shared" si="1"/>
        <v>75</v>
      </c>
      <c r="I16" s="160">
        <v>51</v>
      </c>
      <c r="J16" s="161">
        <v>41</v>
      </c>
      <c r="K16" s="103">
        <f t="shared" si="2"/>
        <v>92</v>
      </c>
      <c r="L16" s="162">
        <f t="shared" si="3"/>
        <v>69</v>
      </c>
      <c r="M16" s="246">
        <f t="shared" si="4"/>
        <v>144</v>
      </c>
      <c r="N16" s="164">
        <f t="shared" si="5"/>
        <v>190</v>
      </c>
      <c r="O16" s="23" t="s">
        <v>17</v>
      </c>
      <c r="Q16" s="16">
        <f t="shared" si="6"/>
        <v>29.5</v>
      </c>
    </row>
    <row r="17" spans="1:17" ht="19.5">
      <c r="A17" s="190" t="s">
        <v>164</v>
      </c>
      <c r="B17" s="98" t="s">
        <v>47</v>
      </c>
      <c r="C17" s="99">
        <v>40437</v>
      </c>
      <c r="D17" s="100">
        <v>15</v>
      </c>
      <c r="E17" s="101">
        <v>51</v>
      </c>
      <c r="F17" s="102">
        <v>46</v>
      </c>
      <c r="G17" s="103">
        <f t="shared" si="0"/>
        <v>97</v>
      </c>
      <c r="H17" s="104">
        <f t="shared" si="1"/>
        <v>82</v>
      </c>
      <c r="I17" s="160">
        <v>55</v>
      </c>
      <c r="J17" s="161">
        <v>44</v>
      </c>
      <c r="K17" s="103">
        <f t="shared" si="2"/>
        <v>99</v>
      </c>
      <c r="L17" s="162">
        <f t="shared" si="3"/>
        <v>84</v>
      </c>
      <c r="M17" s="163">
        <f t="shared" si="4"/>
        <v>166</v>
      </c>
      <c r="N17" s="164">
        <f t="shared" si="5"/>
        <v>196</v>
      </c>
      <c r="Q17" s="16">
        <f t="shared" si="6"/>
        <v>36.5</v>
      </c>
    </row>
    <row r="18" spans="1:17" ht="19.5">
      <c r="A18" s="190" t="s">
        <v>100</v>
      </c>
      <c r="B18" s="98" t="s">
        <v>56</v>
      </c>
      <c r="C18" s="99">
        <v>40373</v>
      </c>
      <c r="D18" s="100">
        <v>19</v>
      </c>
      <c r="E18" s="101">
        <v>59</v>
      </c>
      <c r="F18" s="102">
        <v>53</v>
      </c>
      <c r="G18" s="103">
        <f t="shared" si="0"/>
        <v>112</v>
      </c>
      <c r="H18" s="104">
        <f t="shared" si="1"/>
        <v>93</v>
      </c>
      <c r="I18" s="160">
        <v>46</v>
      </c>
      <c r="J18" s="161">
        <v>47</v>
      </c>
      <c r="K18" s="103">
        <f t="shared" si="2"/>
        <v>93</v>
      </c>
      <c r="L18" s="162">
        <f t="shared" si="3"/>
        <v>74</v>
      </c>
      <c r="M18" s="163">
        <f t="shared" si="4"/>
        <v>167</v>
      </c>
      <c r="N18" s="164">
        <f t="shared" si="5"/>
        <v>205</v>
      </c>
      <c r="Q18" s="16">
        <f t="shared" si="6"/>
        <v>37.5</v>
      </c>
    </row>
    <row r="19" spans="1:17" ht="19.5">
      <c r="A19" s="190" t="s">
        <v>97</v>
      </c>
      <c r="B19" s="98" t="s">
        <v>47</v>
      </c>
      <c r="C19" s="99">
        <v>39913</v>
      </c>
      <c r="D19" s="100">
        <v>35</v>
      </c>
      <c r="E19" s="101">
        <v>58</v>
      </c>
      <c r="F19" s="102">
        <v>54</v>
      </c>
      <c r="G19" s="103">
        <f t="shared" si="0"/>
        <v>112</v>
      </c>
      <c r="H19" s="104">
        <f t="shared" si="1"/>
        <v>77</v>
      </c>
      <c r="I19" s="160">
        <v>63</v>
      </c>
      <c r="J19" s="161">
        <v>63</v>
      </c>
      <c r="K19" s="103">
        <f t="shared" si="2"/>
        <v>126</v>
      </c>
      <c r="L19" s="162">
        <f t="shared" si="3"/>
        <v>91</v>
      </c>
      <c r="M19" s="163">
        <f t="shared" si="4"/>
        <v>168</v>
      </c>
      <c r="N19" s="164">
        <f t="shared" si="5"/>
        <v>238</v>
      </c>
      <c r="Q19" s="16">
        <f t="shared" si="6"/>
        <v>45.5</v>
      </c>
    </row>
    <row r="20" spans="1:17" ht="20.25" thickBot="1">
      <c r="A20" s="192" t="s">
        <v>102</v>
      </c>
      <c r="B20" s="107" t="s">
        <v>53</v>
      </c>
      <c r="C20" s="108">
        <v>40430</v>
      </c>
      <c r="D20" s="109">
        <v>24</v>
      </c>
      <c r="E20" s="92">
        <v>70</v>
      </c>
      <c r="F20" s="110">
        <v>63</v>
      </c>
      <c r="G20" s="93">
        <f t="shared" si="0"/>
        <v>133</v>
      </c>
      <c r="H20" s="111">
        <f t="shared" si="1"/>
        <v>109</v>
      </c>
      <c r="I20" s="170">
        <v>52</v>
      </c>
      <c r="J20" s="171">
        <v>53</v>
      </c>
      <c r="K20" s="93">
        <f t="shared" si="2"/>
        <v>105</v>
      </c>
      <c r="L20" s="172">
        <f t="shared" si="3"/>
        <v>81</v>
      </c>
      <c r="M20" s="173">
        <f t="shared" si="4"/>
        <v>190</v>
      </c>
      <c r="N20" s="174">
        <f t="shared" si="5"/>
        <v>238</v>
      </c>
      <c r="Q20" s="16">
        <f t="shared" si="6"/>
        <v>41</v>
      </c>
    </row>
    <row r="24" spans="1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7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7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sortState ref="A11:N20">
    <sortCondition ref="N11:N20"/>
  </sortState>
  <mergeCells count="10">
    <mergeCell ref="E9:H9"/>
    <mergeCell ref="I9:L9"/>
    <mergeCell ref="A1:N1"/>
    <mergeCell ref="A8:N8"/>
    <mergeCell ref="A2:N2"/>
    <mergeCell ref="A3:N3"/>
    <mergeCell ref="A4:N4"/>
    <mergeCell ref="A5:N5"/>
    <mergeCell ref="A6:N6"/>
    <mergeCell ref="A7:H7"/>
  </mergeCells>
  <phoneticPr fontId="0" type="noConversion"/>
  <printOptions horizontalCentered="1" verticalCentered="1"/>
  <pageMargins left="0" right="0" top="0" bottom="0" header="0" footer="0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77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2" bestFit="1" customWidth="1"/>
    <col min="8" max="8" width="11.42578125" style="18"/>
    <col min="9" max="16384" width="11.42578125" style="1"/>
  </cols>
  <sheetData>
    <row r="1" spans="1:16" ht="30.75">
      <c r="A1" s="273" t="str">
        <f>JUV!A1</f>
        <v>VILLA GESELL</v>
      </c>
      <c r="B1" s="273"/>
      <c r="C1" s="273"/>
      <c r="D1" s="273"/>
      <c r="E1" s="273"/>
      <c r="F1" s="273"/>
    </row>
    <row r="2" spans="1:16" ht="23.25">
      <c r="A2" s="274" t="str">
        <f>JUV!A2</f>
        <v>GOLF CLUB</v>
      </c>
      <c r="B2" s="274"/>
      <c r="C2" s="274"/>
      <c r="D2" s="274"/>
      <c r="E2" s="274"/>
      <c r="F2" s="274"/>
    </row>
    <row r="3" spans="1:16" ht="19.5">
      <c r="A3" s="275" t="s">
        <v>7</v>
      </c>
      <c r="B3" s="275"/>
      <c r="C3" s="275"/>
      <c r="D3" s="275"/>
      <c r="E3" s="275"/>
      <c r="F3" s="275"/>
    </row>
    <row r="4" spans="1:16" ht="26.25">
      <c r="A4" s="276" t="s">
        <v>12</v>
      </c>
      <c r="B4" s="276"/>
      <c r="C4" s="276"/>
      <c r="D4" s="276"/>
      <c r="E4" s="276"/>
      <c r="F4" s="276"/>
    </row>
    <row r="5" spans="1:16" ht="19.5">
      <c r="A5" s="277" t="s">
        <v>14</v>
      </c>
      <c r="B5" s="277"/>
      <c r="C5" s="277"/>
      <c r="D5" s="277"/>
      <c r="E5" s="277"/>
      <c r="F5" s="277"/>
    </row>
    <row r="6" spans="1:16" ht="19.5">
      <c r="A6" s="272" t="s">
        <v>45</v>
      </c>
      <c r="B6" s="272"/>
      <c r="C6" s="272"/>
      <c r="D6" s="272"/>
      <c r="E6" s="272"/>
      <c r="F6" s="272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80" t="s">
        <v>32</v>
      </c>
      <c r="B8" s="281"/>
      <c r="C8" s="281"/>
      <c r="D8" s="281"/>
      <c r="E8" s="281"/>
      <c r="F8" s="282"/>
    </row>
    <row r="9" spans="1:16" s="3" customFormat="1" ht="20.25" thickBot="1">
      <c r="A9" s="14" t="s">
        <v>0</v>
      </c>
      <c r="B9" s="54" t="s">
        <v>9</v>
      </c>
      <c r="C9" s="54" t="s">
        <v>21</v>
      </c>
      <c r="D9" s="55" t="s">
        <v>1</v>
      </c>
      <c r="E9" s="4" t="s">
        <v>4</v>
      </c>
      <c r="F9" s="4" t="s">
        <v>5</v>
      </c>
      <c r="G9" s="63"/>
      <c r="H9" s="18"/>
      <c r="K9" s="1"/>
      <c r="L9" s="1"/>
      <c r="M9" s="1"/>
      <c r="N9" s="1"/>
      <c r="O9" s="1"/>
      <c r="P9" s="1"/>
    </row>
    <row r="10" spans="1:16" ht="20.25" thickBot="1">
      <c r="A10" s="53" t="s">
        <v>259</v>
      </c>
      <c r="B10" s="28" t="s">
        <v>49</v>
      </c>
      <c r="C10" s="29">
        <v>40175</v>
      </c>
      <c r="D10" s="56">
        <v>8</v>
      </c>
      <c r="E10" s="240">
        <v>45</v>
      </c>
      <c r="F10" s="57">
        <f t="shared" ref="F10:F22" si="0">(E10-D10)</f>
        <v>37</v>
      </c>
      <c r="G10" s="64" t="s">
        <v>25</v>
      </c>
      <c r="J10" s="45"/>
      <c r="K10" s="45"/>
      <c r="L10" s="45"/>
      <c r="M10" s="45"/>
    </row>
    <row r="11" spans="1:16" ht="20.25" thickBot="1">
      <c r="A11" s="53" t="s">
        <v>254</v>
      </c>
      <c r="B11" s="28" t="s">
        <v>269</v>
      </c>
      <c r="C11" s="29">
        <v>40142</v>
      </c>
      <c r="D11" s="56">
        <v>10</v>
      </c>
      <c r="E11" s="240">
        <v>48</v>
      </c>
      <c r="F11" s="57">
        <f t="shared" si="0"/>
        <v>38</v>
      </c>
      <c r="G11" s="64" t="s">
        <v>26</v>
      </c>
    </row>
    <row r="12" spans="1:16" ht="20.25" thickBot="1">
      <c r="A12" s="53" t="s">
        <v>256</v>
      </c>
      <c r="B12" s="28" t="s">
        <v>47</v>
      </c>
      <c r="C12" s="29">
        <v>40430</v>
      </c>
      <c r="D12" s="56">
        <v>0</v>
      </c>
      <c r="E12" s="15">
        <v>50</v>
      </c>
      <c r="F12" s="57">
        <f t="shared" si="0"/>
        <v>50</v>
      </c>
    </row>
    <row r="13" spans="1:16" ht="20.25" thickBot="1">
      <c r="A13" s="53" t="s">
        <v>253</v>
      </c>
      <c r="B13" s="28" t="s">
        <v>269</v>
      </c>
      <c r="C13" s="29">
        <v>40021</v>
      </c>
      <c r="D13" s="56">
        <v>11</v>
      </c>
      <c r="E13" s="15">
        <v>51</v>
      </c>
      <c r="F13" s="241">
        <f t="shared" si="0"/>
        <v>40</v>
      </c>
      <c r="G13" s="64" t="s">
        <v>17</v>
      </c>
    </row>
    <row r="14" spans="1:16" ht="19.5">
      <c r="A14" s="53" t="s">
        <v>258</v>
      </c>
      <c r="B14" s="28" t="s">
        <v>51</v>
      </c>
      <c r="C14" s="29">
        <v>40522</v>
      </c>
      <c r="D14" s="56">
        <v>12</v>
      </c>
      <c r="E14" s="15">
        <v>55</v>
      </c>
      <c r="F14" s="57">
        <f t="shared" si="0"/>
        <v>43</v>
      </c>
    </row>
    <row r="15" spans="1:16" ht="19.5">
      <c r="A15" s="53" t="s">
        <v>257</v>
      </c>
      <c r="B15" s="28" t="s">
        <v>268</v>
      </c>
      <c r="C15" s="29">
        <v>40518</v>
      </c>
      <c r="D15" s="56">
        <v>5</v>
      </c>
      <c r="E15" s="15">
        <v>56</v>
      </c>
      <c r="F15" s="57">
        <f t="shared" si="0"/>
        <v>51</v>
      </c>
    </row>
    <row r="16" spans="1:16" ht="19.5">
      <c r="A16" s="53" t="s">
        <v>255</v>
      </c>
      <c r="B16" s="28" t="s">
        <v>47</v>
      </c>
      <c r="C16" s="29">
        <v>40484</v>
      </c>
      <c r="D16" s="56">
        <v>0</v>
      </c>
      <c r="E16" s="15">
        <v>58</v>
      </c>
      <c r="F16" s="57">
        <f t="shared" si="0"/>
        <v>58</v>
      </c>
    </row>
    <row r="17" spans="1:8" ht="19.5">
      <c r="A17" s="53" t="s">
        <v>250</v>
      </c>
      <c r="B17" s="28" t="s">
        <v>56</v>
      </c>
      <c r="C17" s="29">
        <v>40169</v>
      </c>
      <c r="D17" s="56">
        <v>7</v>
      </c>
      <c r="E17" s="15">
        <v>60</v>
      </c>
      <c r="F17" s="57">
        <f t="shared" si="0"/>
        <v>53</v>
      </c>
    </row>
    <row r="18" spans="1:8" ht="19.5">
      <c r="A18" s="53" t="s">
        <v>252</v>
      </c>
      <c r="B18" s="28" t="s">
        <v>56</v>
      </c>
      <c r="C18" s="29">
        <v>40116</v>
      </c>
      <c r="D18" s="56">
        <v>23</v>
      </c>
      <c r="E18" s="15">
        <v>67</v>
      </c>
      <c r="F18" s="57">
        <f t="shared" si="0"/>
        <v>44</v>
      </c>
    </row>
    <row r="19" spans="1:8" ht="19.5">
      <c r="A19" s="53" t="s">
        <v>248</v>
      </c>
      <c r="B19" s="28" t="s">
        <v>51</v>
      </c>
      <c r="C19" s="29">
        <v>40283</v>
      </c>
      <c r="D19" s="56">
        <v>22</v>
      </c>
      <c r="E19" s="15">
        <v>71</v>
      </c>
      <c r="F19" s="57">
        <f t="shared" si="0"/>
        <v>49</v>
      </c>
    </row>
    <row r="20" spans="1:8" ht="19.5">
      <c r="A20" s="53" t="s">
        <v>270</v>
      </c>
      <c r="B20" s="28" t="s">
        <v>87</v>
      </c>
      <c r="C20" s="29">
        <v>40165</v>
      </c>
      <c r="D20" s="56">
        <v>9</v>
      </c>
      <c r="E20" s="15">
        <v>72</v>
      </c>
      <c r="F20" s="57">
        <f t="shared" si="0"/>
        <v>63</v>
      </c>
    </row>
    <row r="21" spans="1:8" ht="19.5">
      <c r="A21" s="53" t="s">
        <v>249</v>
      </c>
      <c r="B21" s="28" t="s">
        <v>269</v>
      </c>
      <c r="C21" s="29">
        <v>40383</v>
      </c>
      <c r="D21" s="56">
        <v>0</v>
      </c>
      <c r="E21" s="15">
        <v>77</v>
      </c>
      <c r="F21" s="57">
        <f t="shared" si="0"/>
        <v>77</v>
      </c>
    </row>
    <row r="22" spans="1:8" ht="19.5">
      <c r="A22" s="53" t="s">
        <v>260</v>
      </c>
      <c r="B22" s="28" t="s">
        <v>47</v>
      </c>
      <c r="C22" s="29">
        <v>40411</v>
      </c>
      <c r="D22" s="56">
        <v>0</v>
      </c>
      <c r="E22" s="15">
        <v>81</v>
      </c>
      <c r="F22" s="57">
        <f t="shared" si="0"/>
        <v>81</v>
      </c>
    </row>
    <row r="23" spans="1:8" ht="20.25" thickBot="1">
      <c r="A23" s="231" t="s">
        <v>261</v>
      </c>
      <c r="B23" s="92" t="s">
        <v>87</v>
      </c>
      <c r="C23" s="232">
        <v>40469</v>
      </c>
      <c r="D23" s="236">
        <v>0</v>
      </c>
      <c r="E23" s="187" t="s">
        <v>10</v>
      </c>
      <c r="F23" s="234" t="s">
        <v>10</v>
      </c>
      <c r="G23" s="1"/>
      <c r="H23" s="1"/>
    </row>
    <row r="24" spans="1:8" ht="19.5" thickBot="1">
      <c r="B24" s="1"/>
      <c r="C24" s="1"/>
      <c r="D24" s="1"/>
      <c r="E24" s="1"/>
      <c r="F24" s="1"/>
      <c r="G24" s="1"/>
      <c r="H24" s="1"/>
    </row>
    <row r="25" spans="1:8" ht="20.25" thickBot="1">
      <c r="A25" s="266" t="s">
        <v>33</v>
      </c>
      <c r="B25" s="267"/>
      <c r="C25" s="267"/>
      <c r="D25" s="267"/>
      <c r="E25" s="267"/>
      <c r="F25" s="268"/>
    </row>
    <row r="26" spans="1:8" ht="20.25" thickBot="1">
      <c r="A26" s="14" t="s">
        <v>6</v>
      </c>
      <c r="B26" s="54" t="s">
        <v>9</v>
      </c>
      <c r="C26" s="54" t="s">
        <v>21</v>
      </c>
      <c r="D26" s="55" t="s">
        <v>1</v>
      </c>
      <c r="E26" s="4" t="s">
        <v>4</v>
      </c>
      <c r="F26" s="4" t="s">
        <v>5</v>
      </c>
    </row>
    <row r="27" spans="1:8" ht="20.25" thickBot="1">
      <c r="A27" s="53" t="s">
        <v>263</v>
      </c>
      <c r="B27" s="28" t="s">
        <v>56</v>
      </c>
      <c r="C27" s="29">
        <v>39853</v>
      </c>
      <c r="D27" s="56">
        <v>26</v>
      </c>
      <c r="E27" s="240">
        <v>62</v>
      </c>
      <c r="F27" s="57">
        <f>(E27-D27)</f>
        <v>36</v>
      </c>
      <c r="G27" s="64" t="s">
        <v>25</v>
      </c>
    </row>
    <row r="28" spans="1:8" ht="20.25" thickBot="1">
      <c r="A28" s="53" t="s">
        <v>262</v>
      </c>
      <c r="B28" s="28" t="s">
        <v>56</v>
      </c>
      <c r="C28" s="29">
        <v>40200</v>
      </c>
      <c r="D28" s="56">
        <v>24</v>
      </c>
      <c r="E28" s="240">
        <v>63</v>
      </c>
      <c r="F28" s="57">
        <f>(E28-D28)</f>
        <v>39</v>
      </c>
      <c r="G28" s="64" t="s">
        <v>26</v>
      </c>
    </row>
    <row r="29" spans="1:8" ht="20.25" thickBot="1">
      <c r="A29" s="53" t="s">
        <v>265</v>
      </c>
      <c r="B29" s="28" t="s">
        <v>51</v>
      </c>
      <c r="C29" s="29">
        <v>40415</v>
      </c>
      <c r="D29" s="56">
        <v>21</v>
      </c>
      <c r="E29" s="15">
        <v>70</v>
      </c>
      <c r="F29" s="57">
        <f>(E29-D29)</f>
        <v>49</v>
      </c>
    </row>
    <row r="30" spans="1:8" ht="20.25" thickBot="1">
      <c r="A30" s="235" t="s">
        <v>264</v>
      </c>
      <c r="B30" s="92" t="s">
        <v>62</v>
      </c>
      <c r="C30" s="232">
        <v>40267</v>
      </c>
      <c r="D30" s="236">
        <v>27</v>
      </c>
      <c r="E30" s="93">
        <v>72</v>
      </c>
      <c r="F30" s="242">
        <f>(E30-D30)</f>
        <v>45</v>
      </c>
      <c r="G30" s="64" t="s">
        <v>17</v>
      </c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</sheetData>
  <sortState ref="A10:F23">
    <sortCondition ref="E10:E23"/>
  </sortState>
  <mergeCells count="8">
    <mergeCell ref="A25:F25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80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2" customWidth="1"/>
    <col min="8" max="8" width="11.42578125" style="18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22.5" customHeight="1">
      <c r="A1" s="284" t="str">
        <f>JUV!A1</f>
        <v>VILLA GESELL</v>
      </c>
      <c r="B1" s="284"/>
      <c r="C1" s="284"/>
      <c r="D1" s="284"/>
      <c r="E1" s="284"/>
      <c r="F1" s="284"/>
    </row>
    <row r="2" spans="1:23" ht="23.25">
      <c r="A2" s="274" t="str">
        <f>JUV!A2</f>
        <v>GOLF CLUB</v>
      </c>
      <c r="B2" s="274"/>
      <c r="C2" s="274"/>
      <c r="D2" s="274"/>
      <c r="E2" s="274"/>
      <c r="F2" s="274"/>
    </row>
    <row r="3" spans="1:23" ht="19.5">
      <c r="A3" s="275" t="s">
        <v>7</v>
      </c>
      <c r="B3" s="275"/>
      <c r="C3" s="275"/>
      <c r="D3" s="275"/>
      <c r="E3" s="275"/>
      <c r="F3" s="275"/>
    </row>
    <row r="4" spans="1:23" ht="26.25">
      <c r="A4" s="276" t="s">
        <v>12</v>
      </c>
      <c r="B4" s="276"/>
      <c r="C4" s="276"/>
      <c r="D4" s="276"/>
      <c r="E4" s="276"/>
      <c r="F4" s="276"/>
    </row>
    <row r="5" spans="1:23" ht="19.5">
      <c r="A5" s="277" t="s">
        <v>14</v>
      </c>
      <c r="B5" s="277"/>
      <c r="C5" s="277"/>
      <c r="D5" s="277"/>
      <c r="E5" s="277"/>
      <c r="F5" s="277"/>
    </row>
    <row r="6" spans="1:23" ht="20.25" thickBot="1">
      <c r="A6" s="272" t="s">
        <v>45</v>
      </c>
      <c r="B6" s="272"/>
      <c r="C6" s="272"/>
      <c r="D6" s="272"/>
      <c r="E6" s="272"/>
      <c r="F6" s="272"/>
    </row>
    <row r="7" spans="1:23" ht="20.25" thickBot="1">
      <c r="A7" s="280" t="s">
        <v>34</v>
      </c>
      <c r="B7" s="281"/>
      <c r="C7" s="281"/>
      <c r="D7" s="281"/>
      <c r="E7" s="281"/>
      <c r="F7" s="282"/>
    </row>
    <row r="8" spans="1:23" s="50" customFormat="1" ht="20.25" thickBot="1">
      <c r="A8" s="14" t="s">
        <v>0</v>
      </c>
      <c r="B8" s="54" t="s">
        <v>9</v>
      </c>
      <c r="C8" s="54" t="s">
        <v>21</v>
      </c>
      <c r="D8" s="55" t="s">
        <v>1</v>
      </c>
      <c r="E8" s="4" t="s">
        <v>4</v>
      </c>
      <c r="F8" s="4" t="s">
        <v>5</v>
      </c>
      <c r="G8" s="63"/>
      <c r="H8" s="18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 ht="18" customHeight="1" thickBot="1">
      <c r="A9" s="53" t="s">
        <v>195</v>
      </c>
      <c r="B9" s="28" t="s">
        <v>47</v>
      </c>
      <c r="C9" s="29">
        <v>40952</v>
      </c>
      <c r="D9" s="56">
        <v>6</v>
      </c>
      <c r="E9" s="255">
        <v>42</v>
      </c>
      <c r="F9" s="57">
        <f t="shared" ref="F9:F30" si="0">(E9-D9)</f>
        <v>36</v>
      </c>
      <c r="G9" s="66" t="s">
        <v>25</v>
      </c>
      <c r="J9" s="67"/>
      <c r="K9" s="283" t="s">
        <v>28</v>
      </c>
      <c r="L9" s="283"/>
      <c r="M9" s="283"/>
      <c r="N9" s="283"/>
      <c r="O9" s="283"/>
      <c r="P9" s="283"/>
      <c r="Q9" s="283"/>
      <c r="R9" s="283"/>
      <c r="S9" s="283"/>
      <c r="T9" s="67"/>
      <c r="U9" s="67"/>
      <c r="V9" s="67"/>
      <c r="W9" s="67"/>
    </row>
    <row r="10" spans="1:23" ht="18" customHeight="1" thickBot="1">
      <c r="A10" s="53" t="s">
        <v>280</v>
      </c>
      <c r="B10" s="28" t="s">
        <v>268</v>
      </c>
      <c r="C10" s="29">
        <v>41139</v>
      </c>
      <c r="D10" s="56">
        <v>8</v>
      </c>
      <c r="E10" s="255">
        <v>46</v>
      </c>
      <c r="F10" s="57">
        <f t="shared" si="0"/>
        <v>38</v>
      </c>
      <c r="G10" s="64" t="s">
        <v>26</v>
      </c>
      <c r="J10" s="68" t="s">
        <v>0</v>
      </c>
      <c r="K10" s="68">
        <v>1</v>
      </c>
      <c r="L10" s="68">
        <v>2</v>
      </c>
      <c r="M10" s="68">
        <v>3</v>
      </c>
      <c r="N10" s="68">
        <v>4</v>
      </c>
      <c r="O10" s="68">
        <v>5</v>
      </c>
      <c r="P10" s="68">
        <v>6</v>
      </c>
      <c r="Q10" s="68">
        <v>7</v>
      </c>
      <c r="R10" s="68">
        <v>8</v>
      </c>
      <c r="S10" s="68">
        <v>9</v>
      </c>
      <c r="T10" s="69" t="s">
        <v>27</v>
      </c>
      <c r="U10" s="68" t="s">
        <v>4</v>
      </c>
      <c r="V10" s="68" t="s">
        <v>29</v>
      </c>
      <c r="W10" s="68" t="s">
        <v>30</v>
      </c>
    </row>
    <row r="11" spans="1:23" ht="18" customHeight="1">
      <c r="A11" s="53" t="s">
        <v>279</v>
      </c>
      <c r="B11" s="28" t="s">
        <v>56</v>
      </c>
      <c r="C11" s="29">
        <v>41174</v>
      </c>
      <c r="D11" s="56">
        <v>10</v>
      </c>
      <c r="E11" s="15">
        <v>46</v>
      </c>
      <c r="F11" s="57">
        <f t="shared" si="0"/>
        <v>36</v>
      </c>
      <c r="J11" s="70"/>
      <c r="K11" s="71"/>
      <c r="L11" s="71"/>
      <c r="M11" s="71"/>
      <c r="N11" s="72"/>
      <c r="O11" s="72"/>
      <c r="P11" s="72"/>
      <c r="Q11" s="72"/>
      <c r="R11" s="72"/>
      <c r="S11" s="72"/>
      <c r="T11" s="73"/>
      <c r="U11" s="71">
        <f>T11</f>
        <v>0</v>
      </c>
      <c r="V11" s="72">
        <f>SUM(N11:S11)-D11*0.6</f>
        <v>-6</v>
      </c>
      <c r="W11" s="71">
        <f>SUM(Q11:S11)-D11*0.3</f>
        <v>-3</v>
      </c>
    </row>
    <row r="12" spans="1:23" ht="18" customHeight="1">
      <c r="A12" s="53" t="s">
        <v>189</v>
      </c>
      <c r="B12" s="28" t="s">
        <v>47</v>
      </c>
      <c r="C12" s="29">
        <v>40791</v>
      </c>
      <c r="D12" s="56">
        <v>11</v>
      </c>
      <c r="E12" s="15">
        <v>47</v>
      </c>
      <c r="F12" s="57">
        <f t="shared" si="0"/>
        <v>36</v>
      </c>
      <c r="J12" s="70"/>
      <c r="K12" s="71"/>
      <c r="L12" s="71"/>
      <c r="M12" s="71"/>
      <c r="N12" s="72"/>
      <c r="O12" s="72"/>
      <c r="P12" s="72"/>
      <c r="Q12" s="72"/>
      <c r="R12" s="72"/>
      <c r="S12" s="72"/>
      <c r="T12" s="73"/>
      <c r="U12" s="71">
        <f>T12</f>
        <v>0</v>
      </c>
      <c r="V12" s="72">
        <f>SUM(N12:S12)-D12*0.6</f>
        <v>-6.6</v>
      </c>
      <c r="W12" s="71">
        <f>SUM(Q12:S12)-D12*0.3</f>
        <v>-3.3</v>
      </c>
    </row>
    <row r="13" spans="1:23" ht="18" customHeight="1">
      <c r="A13" s="53" t="s">
        <v>186</v>
      </c>
      <c r="B13" s="28" t="s">
        <v>47</v>
      </c>
      <c r="C13" s="29">
        <v>41031</v>
      </c>
      <c r="D13" s="56">
        <v>0</v>
      </c>
      <c r="E13" s="15">
        <v>49</v>
      </c>
      <c r="F13" s="57">
        <f t="shared" si="0"/>
        <v>49</v>
      </c>
      <c r="G13" s="75"/>
    </row>
    <row r="14" spans="1:23" ht="18" customHeight="1" thickBot="1">
      <c r="A14" s="53" t="s">
        <v>191</v>
      </c>
      <c r="B14" s="28" t="s">
        <v>53</v>
      </c>
      <c r="C14" s="29">
        <v>41137</v>
      </c>
      <c r="D14" s="56">
        <v>12</v>
      </c>
      <c r="E14" s="15">
        <v>50</v>
      </c>
      <c r="F14" s="57">
        <f t="shared" si="0"/>
        <v>38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</row>
    <row r="15" spans="1:23" ht="18" customHeight="1" thickBot="1">
      <c r="A15" s="53" t="s">
        <v>182</v>
      </c>
      <c r="B15" s="28" t="s">
        <v>56</v>
      </c>
      <c r="C15" s="29">
        <v>41084</v>
      </c>
      <c r="D15" s="56">
        <v>17</v>
      </c>
      <c r="E15" s="15">
        <v>50</v>
      </c>
      <c r="F15" s="241">
        <f t="shared" si="0"/>
        <v>33</v>
      </c>
      <c r="G15" s="64" t="s">
        <v>17</v>
      </c>
    </row>
    <row r="16" spans="1:23" ht="18" customHeight="1">
      <c r="A16" s="53" t="s">
        <v>192</v>
      </c>
      <c r="B16" s="28" t="s">
        <v>51</v>
      </c>
      <c r="C16" s="29">
        <v>41123</v>
      </c>
      <c r="D16" s="56">
        <v>9</v>
      </c>
      <c r="E16" s="15">
        <v>53</v>
      </c>
      <c r="F16" s="57">
        <f t="shared" si="0"/>
        <v>44</v>
      </c>
    </row>
    <row r="17" spans="1:7" ht="18" customHeight="1">
      <c r="A17" s="53" t="s">
        <v>183</v>
      </c>
      <c r="B17" s="28" t="s">
        <v>269</v>
      </c>
      <c r="C17" s="29">
        <v>40969</v>
      </c>
      <c r="D17" s="56">
        <v>17</v>
      </c>
      <c r="E17" s="15">
        <v>53</v>
      </c>
      <c r="F17" s="57">
        <f t="shared" si="0"/>
        <v>36</v>
      </c>
      <c r="G17" s="75"/>
    </row>
    <row r="18" spans="1:7" ht="18" customHeight="1">
      <c r="A18" s="53" t="s">
        <v>188</v>
      </c>
      <c r="B18" s="28" t="s">
        <v>47</v>
      </c>
      <c r="C18" s="29">
        <v>41012</v>
      </c>
      <c r="D18" s="56">
        <v>10</v>
      </c>
      <c r="E18" s="15">
        <v>54</v>
      </c>
      <c r="F18" s="57">
        <f t="shared" si="0"/>
        <v>44</v>
      </c>
      <c r="G18" s="75"/>
    </row>
    <row r="19" spans="1:7" ht="18" customHeight="1">
      <c r="A19" s="53" t="s">
        <v>185</v>
      </c>
      <c r="B19" s="28" t="s">
        <v>87</v>
      </c>
      <c r="C19" s="29">
        <v>41068</v>
      </c>
      <c r="D19" s="56">
        <v>20</v>
      </c>
      <c r="E19" s="15">
        <v>57</v>
      </c>
      <c r="F19" s="57">
        <f t="shared" si="0"/>
        <v>37</v>
      </c>
      <c r="G19" s="75"/>
    </row>
    <row r="20" spans="1:7" ht="18" customHeight="1">
      <c r="A20" s="53" t="s">
        <v>190</v>
      </c>
      <c r="B20" s="28" t="s">
        <v>53</v>
      </c>
      <c r="C20" s="29">
        <v>40558</v>
      </c>
      <c r="D20" s="56">
        <v>11</v>
      </c>
      <c r="E20" s="15">
        <v>60</v>
      </c>
      <c r="F20" s="57">
        <f t="shared" si="0"/>
        <v>49</v>
      </c>
      <c r="G20" s="75"/>
    </row>
    <row r="21" spans="1:7" ht="18" customHeight="1">
      <c r="A21" s="53" t="s">
        <v>179</v>
      </c>
      <c r="B21" s="28" t="s">
        <v>56</v>
      </c>
      <c r="C21" s="29">
        <v>40614</v>
      </c>
      <c r="D21" s="56">
        <v>20</v>
      </c>
      <c r="E21" s="15">
        <v>61</v>
      </c>
      <c r="F21" s="57">
        <f t="shared" si="0"/>
        <v>41</v>
      </c>
      <c r="G21" s="75"/>
    </row>
    <row r="22" spans="1:7" ht="18" customHeight="1">
      <c r="A22" s="53" t="s">
        <v>184</v>
      </c>
      <c r="B22" s="28" t="s">
        <v>47</v>
      </c>
      <c r="C22" s="29">
        <v>40971</v>
      </c>
      <c r="D22" s="56">
        <v>0</v>
      </c>
      <c r="E22" s="15">
        <v>65</v>
      </c>
      <c r="F22" s="57">
        <f t="shared" si="0"/>
        <v>65</v>
      </c>
      <c r="G22" s="75"/>
    </row>
    <row r="23" spans="1:7" ht="18" customHeight="1">
      <c r="A23" s="53" t="s">
        <v>187</v>
      </c>
      <c r="B23" s="28" t="s">
        <v>56</v>
      </c>
      <c r="C23" s="29">
        <v>41201</v>
      </c>
      <c r="D23" s="56">
        <v>20</v>
      </c>
      <c r="E23" s="15">
        <v>67</v>
      </c>
      <c r="F23" s="57">
        <f t="shared" si="0"/>
        <v>47</v>
      </c>
      <c r="G23" s="75"/>
    </row>
    <row r="24" spans="1:7" ht="18" customHeight="1">
      <c r="A24" s="53" t="s">
        <v>181</v>
      </c>
      <c r="B24" s="28" t="s">
        <v>47</v>
      </c>
      <c r="C24" s="29">
        <v>41025</v>
      </c>
      <c r="D24" s="56">
        <v>0</v>
      </c>
      <c r="E24" s="15">
        <v>70</v>
      </c>
      <c r="F24" s="57">
        <f t="shared" si="0"/>
        <v>70</v>
      </c>
      <c r="G24" s="75"/>
    </row>
    <row r="25" spans="1:7" ht="18" customHeight="1">
      <c r="A25" s="53" t="s">
        <v>178</v>
      </c>
      <c r="B25" s="28" t="s">
        <v>87</v>
      </c>
      <c r="C25" s="29">
        <v>41194</v>
      </c>
      <c r="D25" s="56">
        <v>0</v>
      </c>
      <c r="E25" s="15">
        <v>70</v>
      </c>
      <c r="F25" s="57">
        <f t="shared" si="0"/>
        <v>70</v>
      </c>
      <c r="G25" s="75"/>
    </row>
    <row r="26" spans="1:7" ht="18" customHeight="1">
      <c r="A26" s="53" t="s">
        <v>173</v>
      </c>
      <c r="B26" s="28" t="s">
        <v>47</v>
      </c>
      <c r="C26" s="29">
        <v>40957</v>
      </c>
      <c r="D26" s="56">
        <v>0</v>
      </c>
      <c r="E26" s="15">
        <v>70</v>
      </c>
      <c r="F26" s="57">
        <f t="shared" si="0"/>
        <v>70</v>
      </c>
      <c r="G26" s="75"/>
    </row>
    <row r="27" spans="1:7" ht="18" customHeight="1">
      <c r="A27" s="53" t="s">
        <v>174</v>
      </c>
      <c r="B27" s="28" t="s">
        <v>47</v>
      </c>
      <c r="C27" s="29">
        <v>41015</v>
      </c>
      <c r="D27" s="56">
        <v>0</v>
      </c>
      <c r="E27" s="15">
        <v>70</v>
      </c>
      <c r="F27" s="57">
        <f t="shared" si="0"/>
        <v>70</v>
      </c>
      <c r="G27" s="75"/>
    </row>
    <row r="28" spans="1:7" ht="18" customHeight="1">
      <c r="A28" s="53" t="s">
        <v>176</v>
      </c>
      <c r="B28" s="28" t="s">
        <v>47</v>
      </c>
      <c r="C28" s="29">
        <v>40826</v>
      </c>
      <c r="D28" s="56">
        <v>0</v>
      </c>
      <c r="E28" s="15">
        <v>72</v>
      </c>
      <c r="F28" s="57">
        <f t="shared" si="0"/>
        <v>72</v>
      </c>
      <c r="G28" s="75"/>
    </row>
    <row r="29" spans="1:7" ht="18" customHeight="1">
      <c r="A29" s="53" t="s">
        <v>180</v>
      </c>
      <c r="B29" s="28" t="s">
        <v>47</v>
      </c>
      <c r="C29" s="29">
        <v>41184</v>
      </c>
      <c r="D29" s="56">
        <v>20</v>
      </c>
      <c r="E29" s="15">
        <v>76</v>
      </c>
      <c r="F29" s="57">
        <f t="shared" si="0"/>
        <v>56</v>
      </c>
      <c r="G29" s="75"/>
    </row>
    <row r="30" spans="1:7" ht="18" customHeight="1">
      <c r="A30" s="53" t="s">
        <v>175</v>
      </c>
      <c r="B30" s="28" t="s">
        <v>56</v>
      </c>
      <c r="C30" s="29">
        <v>41036</v>
      </c>
      <c r="D30" s="56">
        <v>20</v>
      </c>
      <c r="E30" s="15">
        <v>84</v>
      </c>
      <c r="F30" s="57">
        <f t="shared" si="0"/>
        <v>64</v>
      </c>
      <c r="G30" s="75"/>
    </row>
    <row r="31" spans="1:7" ht="18" customHeight="1">
      <c r="A31" s="227" t="s">
        <v>177</v>
      </c>
      <c r="B31" s="28" t="s">
        <v>87</v>
      </c>
      <c r="C31" s="29">
        <v>41194</v>
      </c>
      <c r="D31" s="56">
        <v>0</v>
      </c>
      <c r="E31" s="229" t="s">
        <v>10</v>
      </c>
      <c r="F31" s="230" t="s">
        <v>10</v>
      </c>
      <c r="G31" s="75"/>
    </row>
    <row r="32" spans="1:7" ht="18" customHeight="1" thickBot="1">
      <c r="A32" s="235" t="s">
        <v>196</v>
      </c>
      <c r="B32" s="92" t="s">
        <v>53</v>
      </c>
      <c r="C32" s="232">
        <v>40766</v>
      </c>
      <c r="D32" s="236" t="s">
        <v>5</v>
      </c>
      <c r="E32" s="93" t="s">
        <v>157</v>
      </c>
      <c r="F32" s="237" t="s">
        <v>27</v>
      </c>
      <c r="G32" s="75"/>
    </row>
    <row r="33" spans="1:10" ht="18" customHeight="1" thickBot="1">
      <c r="B33" s="1"/>
      <c r="C33" s="1"/>
      <c r="D33" s="1"/>
      <c r="E33" s="1"/>
      <c r="F33" s="1"/>
      <c r="G33" s="1"/>
      <c r="H33" s="1"/>
    </row>
    <row r="34" spans="1:10" ht="20.25" thickBot="1">
      <c r="A34" s="266" t="s">
        <v>35</v>
      </c>
      <c r="B34" s="267"/>
      <c r="C34" s="267"/>
      <c r="D34" s="267"/>
      <c r="E34" s="267"/>
      <c r="F34" s="268"/>
      <c r="J34"/>
    </row>
    <row r="35" spans="1:10" ht="20.25" thickBot="1">
      <c r="A35" s="14" t="s">
        <v>0</v>
      </c>
      <c r="B35" s="54" t="s">
        <v>9</v>
      </c>
      <c r="C35" s="54" t="s">
        <v>21</v>
      </c>
      <c r="D35" s="55" t="s">
        <v>1</v>
      </c>
      <c r="E35" s="4" t="s">
        <v>4</v>
      </c>
      <c r="F35" s="4" t="s">
        <v>5</v>
      </c>
      <c r="J35"/>
    </row>
    <row r="36" spans="1:10" ht="18" customHeight="1" thickBot="1">
      <c r="A36" s="53" t="s">
        <v>205</v>
      </c>
      <c r="B36" s="28" t="s">
        <v>51</v>
      </c>
      <c r="C36" s="29">
        <v>40616</v>
      </c>
      <c r="D36" s="56">
        <v>13</v>
      </c>
      <c r="E36" s="255">
        <v>47</v>
      </c>
      <c r="F36" s="57">
        <f t="shared" ref="F36:F44" si="1">(E36-D36)</f>
        <v>34</v>
      </c>
      <c r="G36" s="64" t="s">
        <v>25</v>
      </c>
      <c r="J36"/>
    </row>
    <row r="37" spans="1:10" ht="18" customHeight="1" thickBot="1">
      <c r="A37" s="53" t="s">
        <v>271</v>
      </c>
      <c r="B37" s="28" t="s">
        <v>47</v>
      </c>
      <c r="C37" s="29">
        <v>40917</v>
      </c>
      <c r="D37" s="56">
        <v>15</v>
      </c>
      <c r="E37" s="255">
        <v>52</v>
      </c>
      <c r="F37" s="57">
        <f t="shared" si="1"/>
        <v>37</v>
      </c>
      <c r="G37" s="64" t="s">
        <v>26</v>
      </c>
      <c r="J37"/>
    </row>
    <row r="38" spans="1:10" ht="18" customHeight="1" thickBot="1">
      <c r="A38" s="53" t="s">
        <v>203</v>
      </c>
      <c r="B38" s="28" t="s">
        <v>49</v>
      </c>
      <c r="C38" s="29">
        <v>40984</v>
      </c>
      <c r="D38" s="56">
        <v>15</v>
      </c>
      <c r="E38" s="15">
        <v>57</v>
      </c>
      <c r="F38" s="57">
        <f t="shared" si="1"/>
        <v>42</v>
      </c>
    </row>
    <row r="39" spans="1:10" ht="18" customHeight="1" thickBot="1">
      <c r="A39" s="53" t="s">
        <v>202</v>
      </c>
      <c r="B39" s="28" t="s">
        <v>62</v>
      </c>
      <c r="C39" s="29">
        <v>40825</v>
      </c>
      <c r="D39" s="56">
        <v>22</v>
      </c>
      <c r="E39" s="15">
        <v>60</v>
      </c>
      <c r="F39" s="241">
        <f t="shared" si="1"/>
        <v>38</v>
      </c>
      <c r="G39" s="64" t="s">
        <v>17</v>
      </c>
      <c r="J39"/>
    </row>
    <row r="40" spans="1:10" ht="18" customHeight="1">
      <c r="A40" s="53" t="s">
        <v>200</v>
      </c>
      <c r="B40" s="28" t="s">
        <v>59</v>
      </c>
      <c r="C40" s="29">
        <v>41129</v>
      </c>
      <c r="D40" s="56">
        <v>23</v>
      </c>
      <c r="E40" s="15">
        <v>65</v>
      </c>
      <c r="F40" s="57">
        <f t="shared" si="1"/>
        <v>42</v>
      </c>
      <c r="J40"/>
    </row>
    <row r="41" spans="1:10" ht="18" customHeight="1">
      <c r="A41" s="53" t="s">
        <v>204</v>
      </c>
      <c r="B41" s="28" t="s">
        <v>51</v>
      </c>
      <c r="C41" s="29">
        <v>41055</v>
      </c>
      <c r="D41" s="56">
        <v>20</v>
      </c>
      <c r="E41" s="15">
        <v>71</v>
      </c>
      <c r="F41" s="57">
        <f t="shared" si="1"/>
        <v>51</v>
      </c>
      <c r="J41"/>
    </row>
    <row r="42" spans="1:10" ht="18" customHeight="1">
      <c r="A42" s="53" t="s">
        <v>201</v>
      </c>
      <c r="B42" s="28" t="s">
        <v>51</v>
      </c>
      <c r="C42" s="29">
        <v>41073</v>
      </c>
      <c r="D42" s="56">
        <v>24</v>
      </c>
      <c r="E42" s="15">
        <v>74</v>
      </c>
      <c r="F42" s="57">
        <f t="shared" si="1"/>
        <v>50</v>
      </c>
      <c r="J42"/>
    </row>
    <row r="43" spans="1:10" ht="18" customHeight="1">
      <c r="A43" s="53" t="s">
        <v>199</v>
      </c>
      <c r="B43" s="28" t="s">
        <v>47</v>
      </c>
      <c r="C43" s="29">
        <v>40909</v>
      </c>
      <c r="D43" s="56">
        <v>0</v>
      </c>
      <c r="E43" s="15">
        <v>76</v>
      </c>
      <c r="F43" s="57">
        <f t="shared" si="1"/>
        <v>76</v>
      </c>
      <c r="J43"/>
    </row>
    <row r="44" spans="1:10" ht="18" customHeight="1">
      <c r="A44" s="53" t="s">
        <v>197</v>
      </c>
      <c r="B44" s="28" t="s">
        <v>59</v>
      </c>
      <c r="C44" s="29">
        <v>40998</v>
      </c>
      <c r="D44" s="56">
        <v>0</v>
      </c>
      <c r="E44" s="15">
        <v>77</v>
      </c>
      <c r="F44" s="57">
        <f t="shared" si="1"/>
        <v>77</v>
      </c>
      <c r="J44"/>
    </row>
    <row r="45" spans="1:10" ht="18" customHeight="1" thickBot="1">
      <c r="A45" s="231" t="s">
        <v>198</v>
      </c>
      <c r="B45" s="92" t="s">
        <v>47</v>
      </c>
      <c r="C45" s="232">
        <v>40858</v>
      </c>
      <c r="D45" s="233" t="s">
        <v>10</v>
      </c>
      <c r="E45" s="187" t="s">
        <v>10</v>
      </c>
      <c r="F45" s="234" t="s">
        <v>10</v>
      </c>
      <c r="J45"/>
    </row>
    <row r="46" spans="1:10">
      <c r="B46" s="1"/>
      <c r="C46" s="1"/>
      <c r="D46" s="1"/>
      <c r="E46" s="1"/>
      <c r="F46" s="1"/>
      <c r="G46" s="1"/>
      <c r="H46" s="1"/>
      <c r="J46"/>
    </row>
    <row r="47" spans="1:10">
      <c r="B47" s="1"/>
      <c r="C47" s="1"/>
      <c r="D47" s="1"/>
      <c r="E47" s="1"/>
      <c r="F47" s="1"/>
      <c r="G47" s="1"/>
      <c r="H47" s="1"/>
      <c r="J47"/>
    </row>
    <row r="48" spans="1:10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  <row r="54" spans="2:8">
      <c r="B54" s="1"/>
      <c r="C54" s="1"/>
      <c r="D54" s="1"/>
      <c r="E54" s="1"/>
      <c r="F54" s="1"/>
      <c r="G54" s="1"/>
      <c r="H54" s="1"/>
    </row>
    <row r="55" spans="2:8">
      <c r="F55" s="1"/>
    </row>
    <row r="56" spans="2:8">
      <c r="F56" s="1"/>
    </row>
    <row r="57" spans="2:8">
      <c r="F57" s="1"/>
    </row>
    <row r="58" spans="2:8">
      <c r="F58" s="1"/>
    </row>
    <row r="59" spans="2:8">
      <c r="F59" s="1"/>
    </row>
    <row r="60" spans="2:8">
      <c r="F60" s="1"/>
    </row>
    <row r="61" spans="2:8">
      <c r="F61" s="1"/>
    </row>
    <row r="62" spans="2:8">
      <c r="F62" s="1"/>
    </row>
    <row r="63" spans="2:8">
      <c r="F63" s="1"/>
    </row>
    <row r="64" spans="2:8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</sheetData>
  <sortState ref="A36:F45">
    <sortCondition ref="E36:E45"/>
  </sortState>
  <mergeCells count="9">
    <mergeCell ref="K9:S9"/>
    <mergeCell ref="A34:F34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9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73" t="str">
        <f>JUV!A1</f>
        <v>VILLA GESELL</v>
      </c>
      <c r="B1" s="273"/>
      <c r="C1" s="273"/>
      <c r="D1" s="273"/>
      <c r="E1" s="273"/>
      <c r="F1" s="273"/>
    </row>
    <row r="2" spans="1:7" ht="23.25">
      <c r="A2" s="274" t="str">
        <f>JUV!A2</f>
        <v>GOLF CLUB</v>
      </c>
      <c r="B2" s="274"/>
      <c r="C2" s="274"/>
      <c r="D2" s="274"/>
      <c r="E2" s="274"/>
      <c r="F2" s="274"/>
    </row>
    <row r="3" spans="1:7" ht="19.5">
      <c r="A3" s="275" t="s">
        <v>7</v>
      </c>
      <c r="B3" s="275"/>
      <c r="C3" s="275"/>
      <c r="D3" s="275"/>
      <c r="E3" s="275"/>
      <c r="F3" s="275"/>
    </row>
    <row r="4" spans="1:7" ht="26.25">
      <c r="A4" s="276" t="s">
        <v>12</v>
      </c>
      <c r="B4" s="276"/>
      <c r="C4" s="276"/>
      <c r="D4" s="276"/>
      <c r="E4" s="276"/>
      <c r="F4" s="276"/>
    </row>
    <row r="5" spans="1:7" ht="19.5">
      <c r="A5" s="277" t="s">
        <v>14</v>
      </c>
      <c r="B5" s="277"/>
      <c r="C5" s="277"/>
      <c r="D5" s="277"/>
      <c r="E5" s="277"/>
      <c r="F5" s="277"/>
    </row>
    <row r="6" spans="1:7" ht="19.5">
      <c r="A6" s="272" t="s">
        <v>45</v>
      </c>
      <c r="B6" s="272"/>
      <c r="C6" s="272"/>
      <c r="D6" s="272"/>
      <c r="E6" s="272"/>
      <c r="F6" s="272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85" t="s">
        <v>37</v>
      </c>
      <c r="B8" s="286"/>
      <c r="C8" s="286"/>
      <c r="D8" s="286"/>
      <c r="E8" s="286"/>
      <c r="F8" s="287"/>
      <c r="G8" s="76"/>
    </row>
    <row r="9" spans="1:7" s="50" customFormat="1" ht="20.25" thickBot="1">
      <c r="A9" s="77" t="s">
        <v>0</v>
      </c>
      <c r="B9" s="78" t="s">
        <v>9</v>
      </c>
      <c r="C9" s="78" t="s">
        <v>21</v>
      </c>
      <c r="D9" s="79" t="s">
        <v>1</v>
      </c>
      <c r="E9" s="80" t="s">
        <v>4</v>
      </c>
      <c r="F9" s="80" t="s">
        <v>5</v>
      </c>
      <c r="G9" s="81"/>
    </row>
    <row r="10" spans="1:7" ht="20.25" thickBot="1">
      <c r="A10" s="53" t="s">
        <v>209</v>
      </c>
      <c r="B10" s="28" t="s">
        <v>47</v>
      </c>
      <c r="C10" s="29">
        <v>41730</v>
      </c>
      <c r="D10" s="56">
        <v>7</v>
      </c>
      <c r="E10" s="255">
        <v>42</v>
      </c>
      <c r="F10" s="57">
        <f t="shared" ref="F10:F22" si="0">(E10-D10)</f>
        <v>35</v>
      </c>
      <c r="G10" s="82" t="s">
        <v>25</v>
      </c>
    </row>
    <row r="11" spans="1:7" ht="20.25" thickBot="1">
      <c r="A11" s="53" t="s">
        <v>210</v>
      </c>
      <c r="B11" s="28" t="s">
        <v>268</v>
      </c>
      <c r="C11" s="29">
        <v>41277</v>
      </c>
      <c r="D11" s="56" t="s">
        <v>272</v>
      </c>
      <c r="E11" s="255">
        <v>43</v>
      </c>
      <c r="F11" s="57">
        <f t="shared" si="0"/>
        <v>41</v>
      </c>
      <c r="G11" s="83" t="s">
        <v>26</v>
      </c>
    </row>
    <row r="12" spans="1:7" ht="20.25" thickBot="1">
      <c r="A12" s="53" t="s">
        <v>211</v>
      </c>
      <c r="B12" s="28" t="s">
        <v>273</v>
      </c>
      <c r="C12" s="29">
        <v>42587</v>
      </c>
      <c r="D12" s="56">
        <v>0</v>
      </c>
      <c r="E12" s="15">
        <v>51</v>
      </c>
      <c r="F12" s="57">
        <f t="shared" si="0"/>
        <v>51</v>
      </c>
    </row>
    <row r="13" spans="1:7" ht="20.25" thickBot="1">
      <c r="A13" s="53" t="s">
        <v>213</v>
      </c>
      <c r="B13" s="28" t="s">
        <v>49</v>
      </c>
      <c r="C13" s="29">
        <v>41775</v>
      </c>
      <c r="D13" s="56">
        <v>10</v>
      </c>
      <c r="E13" s="15">
        <v>60</v>
      </c>
      <c r="F13" s="241">
        <f t="shared" si="0"/>
        <v>50</v>
      </c>
      <c r="G13" s="82" t="s">
        <v>17</v>
      </c>
    </row>
    <row r="14" spans="1:7" ht="19.5">
      <c r="A14" s="53" t="s">
        <v>219</v>
      </c>
      <c r="B14" s="28" t="s">
        <v>56</v>
      </c>
      <c r="C14" s="29">
        <v>41571</v>
      </c>
      <c r="D14" s="56">
        <v>0</v>
      </c>
      <c r="E14" s="15">
        <v>60</v>
      </c>
      <c r="F14" s="57">
        <f t="shared" si="0"/>
        <v>60</v>
      </c>
    </row>
    <row r="15" spans="1:7" ht="19.5">
      <c r="A15" s="53" t="s">
        <v>215</v>
      </c>
      <c r="B15" s="28" t="s">
        <v>56</v>
      </c>
      <c r="C15" s="29">
        <v>42256</v>
      </c>
      <c r="D15" s="56">
        <v>0</v>
      </c>
      <c r="E15" s="15">
        <v>61</v>
      </c>
      <c r="F15" s="57">
        <f t="shared" si="0"/>
        <v>61</v>
      </c>
    </row>
    <row r="16" spans="1:7" ht="19.5">
      <c r="A16" s="53" t="s">
        <v>214</v>
      </c>
      <c r="B16" s="28" t="s">
        <v>62</v>
      </c>
      <c r="C16" s="29">
        <v>42038</v>
      </c>
      <c r="D16" s="56">
        <v>0</v>
      </c>
      <c r="E16" s="15">
        <v>63</v>
      </c>
      <c r="F16" s="57">
        <f t="shared" si="0"/>
        <v>63</v>
      </c>
    </row>
    <row r="17" spans="1:7" ht="19.5">
      <c r="A17" s="53" t="s">
        <v>208</v>
      </c>
      <c r="B17" s="28" t="s">
        <v>49</v>
      </c>
      <c r="C17" s="29">
        <v>41592</v>
      </c>
      <c r="D17" s="56">
        <v>13</v>
      </c>
      <c r="E17" s="15">
        <v>67</v>
      </c>
      <c r="F17" s="57">
        <f t="shared" si="0"/>
        <v>54</v>
      </c>
    </row>
    <row r="18" spans="1:7" ht="19.5">
      <c r="A18" s="53" t="s">
        <v>216</v>
      </c>
      <c r="B18" s="28" t="s">
        <v>268</v>
      </c>
      <c r="C18" s="29">
        <v>41409</v>
      </c>
      <c r="D18" s="56">
        <v>14</v>
      </c>
      <c r="E18" s="15">
        <v>68</v>
      </c>
      <c r="F18" s="57">
        <f t="shared" si="0"/>
        <v>54</v>
      </c>
    </row>
    <row r="19" spans="1:7" ht="19.5">
      <c r="A19" s="53" t="s">
        <v>218</v>
      </c>
      <c r="B19" s="28" t="s">
        <v>59</v>
      </c>
      <c r="C19" s="29">
        <v>41620</v>
      </c>
      <c r="D19" s="56">
        <v>0</v>
      </c>
      <c r="E19" s="15">
        <v>70</v>
      </c>
      <c r="F19" s="57">
        <f t="shared" si="0"/>
        <v>70</v>
      </c>
    </row>
    <row r="20" spans="1:7" ht="19.5">
      <c r="A20" s="53" t="s">
        <v>220</v>
      </c>
      <c r="B20" s="28" t="s">
        <v>59</v>
      </c>
      <c r="C20" s="29">
        <v>41620</v>
      </c>
      <c r="D20" s="56">
        <v>0</v>
      </c>
      <c r="E20" s="15">
        <v>72</v>
      </c>
      <c r="F20" s="57">
        <f t="shared" si="0"/>
        <v>72</v>
      </c>
    </row>
    <row r="21" spans="1:7" ht="19.5">
      <c r="A21" s="53" t="s">
        <v>217</v>
      </c>
      <c r="B21" s="28" t="s">
        <v>268</v>
      </c>
      <c r="C21" s="29">
        <v>41569</v>
      </c>
      <c r="D21" s="56">
        <v>0</v>
      </c>
      <c r="E21" s="15">
        <v>74</v>
      </c>
      <c r="F21" s="57">
        <f t="shared" si="0"/>
        <v>74</v>
      </c>
    </row>
    <row r="22" spans="1:7" ht="19.5">
      <c r="A22" s="53" t="s">
        <v>221</v>
      </c>
      <c r="B22" s="28" t="s">
        <v>47</v>
      </c>
      <c r="C22" s="29">
        <v>41295</v>
      </c>
      <c r="D22" s="56">
        <v>0</v>
      </c>
      <c r="E22" s="15">
        <v>75</v>
      </c>
      <c r="F22" s="57">
        <f t="shared" si="0"/>
        <v>75</v>
      </c>
    </row>
    <row r="23" spans="1:7" ht="20.25" thickBot="1">
      <c r="A23" s="231" t="s">
        <v>212</v>
      </c>
      <c r="B23" s="92" t="s">
        <v>56</v>
      </c>
      <c r="C23" s="232">
        <v>41428</v>
      </c>
      <c r="D23" s="236">
        <v>19</v>
      </c>
      <c r="E23" s="187" t="s">
        <v>10</v>
      </c>
      <c r="F23" s="234" t="s">
        <v>10</v>
      </c>
      <c r="G23" s="81"/>
    </row>
    <row r="24" spans="1:7" ht="19.5" thickBot="1">
      <c r="A24" s="84"/>
      <c r="B24" s="85"/>
      <c r="C24" s="86"/>
      <c r="D24" s="87"/>
      <c r="E24" s="76"/>
      <c r="F24" s="76"/>
      <c r="G24" s="76"/>
    </row>
    <row r="25" spans="1:7" ht="20.25" thickBot="1">
      <c r="A25" s="288" t="s">
        <v>36</v>
      </c>
      <c r="B25" s="289"/>
      <c r="C25" s="289"/>
      <c r="D25" s="289"/>
      <c r="E25" s="289"/>
      <c r="F25" s="290"/>
      <c r="G25" s="76"/>
    </row>
    <row r="26" spans="1:7" ht="20.25" thickBot="1">
      <c r="A26" s="77" t="s">
        <v>0</v>
      </c>
      <c r="B26" s="78" t="s">
        <v>9</v>
      </c>
      <c r="C26" s="78" t="s">
        <v>21</v>
      </c>
      <c r="D26" s="79" t="s">
        <v>1</v>
      </c>
      <c r="E26" s="80" t="s">
        <v>4</v>
      </c>
      <c r="F26" s="80" t="s">
        <v>5</v>
      </c>
      <c r="G26" s="76"/>
    </row>
    <row r="27" spans="1:7" ht="20.25" thickBot="1">
      <c r="A27" s="53" t="s">
        <v>223</v>
      </c>
      <c r="B27" s="28" t="s">
        <v>62</v>
      </c>
      <c r="C27" s="29">
        <v>41885</v>
      </c>
      <c r="D27" s="56">
        <v>0</v>
      </c>
      <c r="E27" s="255">
        <v>62</v>
      </c>
      <c r="F27" s="57">
        <f t="shared" ref="F27:F32" si="1">(E27-D27)</f>
        <v>62</v>
      </c>
      <c r="G27" s="82" t="s">
        <v>25</v>
      </c>
    </row>
    <row r="28" spans="1:7" ht="20.25" thickBot="1">
      <c r="A28" s="53" t="s">
        <v>222</v>
      </c>
      <c r="B28" s="28" t="s">
        <v>269</v>
      </c>
      <c r="C28" s="29">
        <v>41461</v>
      </c>
      <c r="D28" s="56">
        <v>9</v>
      </c>
      <c r="E28" s="255">
        <v>64</v>
      </c>
      <c r="F28" s="57">
        <f t="shared" si="1"/>
        <v>55</v>
      </c>
      <c r="G28" s="83" t="s">
        <v>26</v>
      </c>
    </row>
    <row r="29" spans="1:7" ht="20.25" thickBot="1">
      <c r="A29" s="53" t="s">
        <v>226</v>
      </c>
      <c r="B29" s="28" t="s">
        <v>56</v>
      </c>
      <c r="C29" s="29">
        <v>41369</v>
      </c>
      <c r="D29" s="56">
        <v>22</v>
      </c>
      <c r="E29" s="15">
        <v>71</v>
      </c>
      <c r="F29" s="241">
        <f t="shared" si="1"/>
        <v>49</v>
      </c>
      <c r="G29" s="83" t="s">
        <v>17</v>
      </c>
    </row>
    <row r="30" spans="1:7" ht="19.5">
      <c r="A30" s="53" t="s">
        <v>227</v>
      </c>
      <c r="B30" s="28" t="s">
        <v>268</v>
      </c>
      <c r="C30" s="29">
        <v>41586</v>
      </c>
      <c r="D30" s="56">
        <v>0</v>
      </c>
      <c r="E30" s="15">
        <v>72</v>
      </c>
      <c r="F30" s="57">
        <f t="shared" si="1"/>
        <v>72</v>
      </c>
    </row>
    <row r="31" spans="1:7" ht="19.5">
      <c r="A31" s="53" t="s">
        <v>224</v>
      </c>
      <c r="B31" s="28" t="s">
        <v>51</v>
      </c>
      <c r="C31" s="29">
        <v>41423</v>
      </c>
      <c r="D31" s="56">
        <v>22</v>
      </c>
      <c r="E31" s="15">
        <v>75</v>
      </c>
      <c r="F31" s="57">
        <f t="shared" si="1"/>
        <v>53</v>
      </c>
    </row>
    <row r="32" spans="1:7" ht="20.25" thickBot="1">
      <c r="A32" s="235" t="s">
        <v>225</v>
      </c>
      <c r="B32" s="92" t="s">
        <v>59</v>
      </c>
      <c r="C32" s="232">
        <v>41649</v>
      </c>
      <c r="D32" s="236">
        <v>0</v>
      </c>
      <c r="E32" s="93">
        <v>75</v>
      </c>
      <c r="F32" s="237">
        <f t="shared" si="1"/>
        <v>75</v>
      </c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</sheetData>
  <sortState ref="A27:F32">
    <sortCondition ref="E27:E32"/>
  </sortState>
  <mergeCells count="8">
    <mergeCell ref="A6:F6"/>
    <mergeCell ref="A8:F8"/>
    <mergeCell ref="A25:F25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8"/>
    <col min="9" max="16384" width="11.42578125" style="1"/>
  </cols>
  <sheetData>
    <row r="1" spans="1:16" ht="30.75">
      <c r="A1" s="273" t="str">
        <f>JUV!A1</f>
        <v>VILLA GESELL</v>
      </c>
      <c r="B1" s="273"/>
      <c r="C1" s="273"/>
      <c r="D1" s="273"/>
      <c r="E1" s="273"/>
      <c r="F1" s="273"/>
    </row>
    <row r="2" spans="1:16" ht="23.25">
      <c r="A2" s="274" t="str">
        <f>JUV!A2</f>
        <v>GOLF CLUB</v>
      </c>
      <c r="B2" s="274"/>
      <c r="C2" s="274"/>
      <c r="D2" s="274"/>
      <c r="E2" s="274"/>
      <c r="F2" s="274"/>
    </row>
    <row r="3" spans="1:16" ht="19.5">
      <c r="A3" s="275" t="s">
        <v>7</v>
      </c>
      <c r="B3" s="275"/>
      <c r="C3" s="275"/>
      <c r="D3" s="275"/>
      <c r="E3" s="275"/>
      <c r="F3" s="275"/>
    </row>
    <row r="4" spans="1:16" ht="26.25">
      <c r="A4" s="276" t="s">
        <v>12</v>
      </c>
      <c r="B4" s="276"/>
      <c r="C4" s="276"/>
      <c r="D4" s="276"/>
      <c r="E4" s="276"/>
      <c r="F4" s="276"/>
    </row>
    <row r="5" spans="1:16" ht="19.5">
      <c r="A5" s="277" t="s">
        <v>14</v>
      </c>
      <c r="B5" s="277"/>
      <c r="C5" s="277"/>
      <c r="D5" s="277"/>
      <c r="E5" s="277"/>
      <c r="F5" s="277"/>
    </row>
    <row r="6" spans="1:16" ht="19.5">
      <c r="A6" s="272" t="str">
        <f>JUV!A6</f>
        <v>SABADO 28 Y DOMINGO 29 DE MAYO DE 2022</v>
      </c>
      <c r="B6" s="272"/>
      <c r="C6" s="272"/>
      <c r="D6" s="272"/>
      <c r="E6" s="272"/>
      <c r="F6" s="272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80" t="s">
        <v>24</v>
      </c>
      <c r="B8" s="281"/>
      <c r="C8" s="281"/>
      <c r="D8" s="281"/>
      <c r="E8" s="281"/>
      <c r="F8" s="282"/>
    </row>
    <row r="9" spans="1:16" s="50" customFormat="1" ht="20.25" thickBot="1">
      <c r="A9" s="14" t="s">
        <v>0</v>
      </c>
      <c r="B9" s="54" t="s">
        <v>9</v>
      </c>
      <c r="C9" s="54" t="s">
        <v>21</v>
      </c>
      <c r="D9" s="55" t="s">
        <v>1</v>
      </c>
      <c r="E9" s="4" t="s">
        <v>4</v>
      </c>
      <c r="F9" s="4" t="s">
        <v>5</v>
      </c>
      <c r="H9" s="18"/>
      <c r="K9" s="1"/>
      <c r="L9" s="1"/>
      <c r="M9" s="1"/>
      <c r="N9" s="1"/>
      <c r="O9" s="1"/>
      <c r="P9" s="1"/>
    </row>
    <row r="10" spans="1:16" ht="20.25" thickBot="1">
      <c r="A10" s="53" t="s">
        <v>245</v>
      </c>
      <c r="B10" s="28" t="s">
        <v>59</v>
      </c>
      <c r="C10" s="29">
        <v>38531</v>
      </c>
      <c r="D10" s="56">
        <v>16</v>
      </c>
      <c r="E10" s="15">
        <v>59</v>
      </c>
      <c r="F10" s="57">
        <f>(E10-D10)</f>
        <v>43</v>
      </c>
      <c r="G10" s="64" t="s">
        <v>25</v>
      </c>
      <c r="J10" s="50"/>
      <c r="K10" s="50"/>
      <c r="L10" s="50"/>
      <c r="M10" s="50"/>
    </row>
    <row r="11" spans="1:16" ht="19.5">
      <c r="A11" s="53" t="s">
        <v>246</v>
      </c>
      <c r="B11" s="28" t="s">
        <v>47</v>
      </c>
      <c r="C11" s="29">
        <v>39442</v>
      </c>
      <c r="D11" s="56">
        <v>0</v>
      </c>
      <c r="E11" s="15">
        <v>70</v>
      </c>
      <c r="F11" s="57">
        <f>(E11-D11)</f>
        <v>70</v>
      </c>
      <c r="G11" s="18"/>
      <c r="J11" s="50"/>
      <c r="K11" s="50"/>
      <c r="L11" s="50"/>
      <c r="M11" s="50"/>
      <c r="N11" s="50"/>
      <c r="O11" s="50"/>
    </row>
    <row r="12" spans="1:16" ht="19.5">
      <c r="A12" s="227" t="s">
        <v>244</v>
      </c>
      <c r="B12" s="28" t="s">
        <v>59</v>
      </c>
      <c r="C12" s="29">
        <v>38586</v>
      </c>
      <c r="D12" s="228" t="s">
        <v>10</v>
      </c>
      <c r="E12" s="229" t="s">
        <v>10</v>
      </c>
      <c r="F12" s="230" t="s">
        <v>10</v>
      </c>
    </row>
    <row r="13" spans="1:16" ht="20.25" thickBot="1">
      <c r="A13" s="231" t="s">
        <v>243</v>
      </c>
      <c r="B13" s="92" t="s">
        <v>59</v>
      </c>
      <c r="C13" s="232">
        <v>39291</v>
      </c>
      <c r="D13" s="233" t="s">
        <v>10</v>
      </c>
      <c r="E13" s="187" t="s">
        <v>10</v>
      </c>
      <c r="F13" s="234" t="s">
        <v>10</v>
      </c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</sheetData>
  <sortState ref="A10:F13">
    <sortCondition ref="E10:E13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73" t="str">
        <f>JUV!A1</f>
        <v>VILLA GESELL</v>
      </c>
      <c r="B1" s="273"/>
      <c r="C1" s="273"/>
    </row>
    <row r="2" spans="1:4" ht="23.25">
      <c r="A2" s="274" t="str">
        <f>JUV!A2</f>
        <v>GOLF CLUB</v>
      </c>
      <c r="B2" s="274"/>
      <c r="C2" s="274"/>
    </row>
    <row r="3" spans="1:4">
      <c r="A3" s="291" t="s">
        <v>7</v>
      </c>
      <c r="B3" s="291"/>
      <c r="C3" s="291"/>
    </row>
    <row r="4" spans="1:4" ht="26.25">
      <c r="A4" s="276" t="s">
        <v>12</v>
      </c>
      <c r="B4" s="276"/>
      <c r="C4" s="276"/>
    </row>
    <row r="5" spans="1:4" ht="19.5">
      <c r="A5" s="277" t="s">
        <v>19</v>
      </c>
      <c r="B5" s="277"/>
      <c r="C5" s="277"/>
    </row>
    <row r="6" spans="1:4" ht="19.5">
      <c r="A6" s="272" t="str">
        <f>JUV!A6</f>
        <v>SABADO 28 Y DOMINGO 29 DE MAYO DE 2022</v>
      </c>
      <c r="B6" s="272"/>
      <c r="C6" s="272"/>
    </row>
    <row r="7" spans="1:4" ht="20.25" thickBot="1">
      <c r="A7" s="6"/>
      <c r="B7" s="6"/>
      <c r="C7" s="6"/>
    </row>
    <row r="8" spans="1:4" ht="20.25" thickBot="1">
      <c r="A8" s="280" t="s">
        <v>13</v>
      </c>
      <c r="B8" s="281"/>
      <c r="C8" s="282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4"/>
    </row>
    <row r="10" spans="1:4" ht="20.25" thickBot="1">
      <c r="A10" s="30" t="s">
        <v>232</v>
      </c>
      <c r="B10" s="94" t="s">
        <v>56</v>
      </c>
      <c r="C10" s="95">
        <v>27</v>
      </c>
      <c r="D10" s="17" t="s">
        <v>20</v>
      </c>
    </row>
    <row r="11" spans="1:4" ht="20.25" thickBot="1">
      <c r="A11" s="30" t="s">
        <v>235</v>
      </c>
      <c r="B11" s="94" t="s">
        <v>56</v>
      </c>
      <c r="C11" s="95">
        <v>31</v>
      </c>
      <c r="D11" s="17" t="s">
        <v>20</v>
      </c>
    </row>
    <row r="12" spans="1:4" ht="20.25" thickBot="1">
      <c r="A12" s="30" t="s">
        <v>238</v>
      </c>
      <c r="B12" s="94" t="s">
        <v>56</v>
      </c>
      <c r="C12" s="95">
        <v>33</v>
      </c>
      <c r="D12" s="17" t="s">
        <v>20</v>
      </c>
    </row>
    <row r="13" spans="1:4" ht="20.25" thickBot="1">
      <c r="A13" s="30" t="s">
        <v>239</v>
      </c>
      <c r="B13" s="94" t="s">
        <v>274</v>
      </c>
      <c r="C13" s="95">
        <v>35</v>
      </c>
      <c r="D13" s="17" t="s">
        <v>20</v>
      </c>
    </row>
    <row r="14" spans="1:4" ht="20.25" thickBot="1">
      <c r="A14" s="30" t="s">
        <v>278</v>
      </c>
      <c r="B14" s="94" t="s">
        <v>87</v>
      </c>
      <c r="C14" s="95">
        <v>35</v>
      </c>
      <c r="D14" s="17" t="s">
        <v>20</v>
      </c>
    </row>
    <row r="15" spans="1:4" ht="20.25" thickBot="1">
      <c r="A15" s="30" t="s">
        <v>233</v>
      </c>
      <c r="B15" s="94" t="s">
        <v>269</v>
      </c>
      <c r="C15" s="95">
        <v>36</v>
      </c>
      <c r="D15" s="17" t="s">
        <v>20</v>
      </c>
    </row>
    <row r="16" spans="1:4" ht="20.25" thickBot="1">
      <c r="A16" s="30" t="s">
        <v>275</v>
      </c>
      <c r="B16" s="94" t="s">
        <v>87</v>
      </c>
      <c r="C16" s="95">
        <v>37</v>
      </c>
      <c r="D16" s="17" t="s">
        <v>20</v>
      </c>
    </row>
    <row r="17" spans="1:4" ht="20.25" thickBot="1">
      <c r="A17" s="30" t="s">
        <v>240</v>
      </c>
      <c r="B17" s="94" t="s">
        <v>62</v>
      </c>
      <c r="C17" s="95">
        <v>39</v>
      </c>
      <c r="D17" s="17" t="s">
        <v>20</v>
      </c>
    </row>
    <row r="18" spans="1:4" ht="20.25" thickBot="1">
      <c r="A18" s="30" t="s">
        <v>237</v>
      </c>
      <c r="B18" s="94" t="s">
        <v>51</v>
      </c>
      <c r="C18" s="95">
        <v>40</v>
      </c>
      <c r="D18" s="17" t="s">
        <v>20</v>
      </c>
    </row>
    <row r="19" spans="1:4" ht="20.25" thickBot="1">
      <c r="A19" s="30" t="s">
        <v>230</v>
      </c>
      <c r="B19" s="94" t="s">
        <v>56</v>
      </c>
      <c r="C19" s="95">
        <v>43</v>
      </c>
      <c r="D19" s="17" t="s">
        <v>20</v>
      </c>
    </row>
    <row r="20" spans="1:4" ht="20.25" thickBot="1">
      <c r="A20" s="30" t="s">
        <v>281</v>
      </c>
      <c r="B20" s="94" t="s">
        <v>62</v>
      </c>
      <c r="C20" s="95">
        <v>44</v>
      </c>
      <c r="D20" s="17" t="s">
        <v>20</v>
      </c>
    </row>
    <row r="21" spans="1:4" ht="20.25" thickBot="1">
      <c r="A21" s="30" t="s">
        <v>277</v>
      </c>
      <c r="B21" s="94" t="s">
        <v>87</v>
      </c>
      <c r="C21" s="95">
        <v>47</v>
      </c>
      <c r="D21" s="17" t="s">
        <v>20</v>
      </c>
    </row>
    <row r="22" spans="1:4" ht="20.25" thickBot="1">
      <c r="A22" s="30" t="s">
        <v>229</v>
      </c>
      <c r="B22" s="94" t="s">
        <v>51</v>
      </c>
      <c r="C22" s="95">
        <v>48</v>
      </c>
      <c r="D22" s="17" t="s">
        <v>20</v>
      </c>
    </row>
    <row r="23" spans="1:4" ht="20.25" thickBot="1">
      <c r="A23" s="30" t="s">
        <v>231</v>
      </c>
      <c r="B23" s="94" t="s">
        <v>87</v>
      </c>
      <c r="C23" s="95">
        <v>50</v>
      </c>
      <c r="D23" s="17" t="s">
        <v>20</v>
      </c>
    </row>
    <row r="24" spans="1:4" ht="20.25" thickBot="1">
      <c r="A24" s="250" t="s">
        <v>236</v>
      </c>
      <c r="B24" s="94" t="s">
        <v>51</v>
      </c>
      <c r="C24" s="251" t="s">
        <v>10</v>
      </c>
      <c r="D24" s="17" t="s">
        <v>20</v>
      </c>
    </row>
    <row r="25" spans="1:4" ht="20.25" thickBot="1">
      <c r="A25" s="250" t="s">
        <v>241</v>
      </c>
      <c r="B25" s="94" t="s">
        <v>51</v>
      </c>
      <c r="C25" s="251" t="s">
        <v>10</v>
      </c>
      <c r="D25" s="17" t="s">
        <v>20</v>
      </c>
    </row>
    <row r="26" spans="1:4" ht="20.25" thickBot="1">
      <c r="A26" s="258" t="s">
        <v>234</v>
      </c>
      <c r="B26" s="256" t="s">
        <v>51</v>
      </c>
      <c r="C26" s="259" t="s">
        <v>10</v>
      </c>
      <c r="D26" s="17" t="s">
        <v>20</v>
      </c>
    </row>
    <row r="27" spans="1:4" ht="20.25" thickBot="1">
      <c r="A27" s="225"/>
      <c r="B27" s="226"/>
      <c r="C27" s="47"/>
    </row>
    <row r="28" spans="1:4" ht="20.25" thickBot="1">
      <c r="A28" s="280" t="s">
        <v>31</v>
      </c>
      <c r="B28" s="281"/>
      <c r="C28" s="282"/>
    </row>
    <row r="29" spans="1:4" ht="20.25" thickBot="1">
      <c r="A29" s="4" t="s">
        <v>0</v>
      </c>
      <c r="B29" s="4" t="s">
        <v>9</v>
      </c>
      <c r="C29" s="4" t="s">
        <v>8</v>
      </c>
      <c r="D29" s="74"/>
    </row>
    <row r="30" spans="1:4" ht="20.25" thickBot="1">
      <c r="A30" s="30" t="s">
        <v>266</v>
      </c>
      <c r="B30" s="94" t="s">
        <v>62</v>
      </c>
      <c r="C30" s="95">
        <v>33</v>
      </c>
      <c r="D30" s="17" t="s">
        <v>20</v>
      </c>
    </row>
    <row r="31" spans="1:4" ht="20.25" thickBot="1">
      <c r="A31" s="106" t="s">
        <v>267</v>
      </c>
      <c r="B31" s="256" t="s">
        <v>62</v>
      </c>
      <c r="C31" s="257">
        <v>33</v>
      </c>
      <c r="D31" s="17" t="s">
        <v>20</v>
      </c>
    </row>
  </sheetData>
  <sortState ref="A10:C26">
    <sortCondition ref="C10:C26"/>
  </sortState>
  <mergeCells count="8">
    <mergeCell ref="A28:C28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 SABADO</vt:lpstr>
      <vt:lpstr>TODOS GROSS</vt:lpstr>
      <vt:lpstr>HORA 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2022-05-29T19:30:12Z</cp:lastPrinted>
  <dcterms:created xsi:type="dcterms:W3CDTF">2000-04-30T13:23:02Z</dcterms:created>
  <dcterms:modified xsi:type="dcterms:W3CDTF">2022-05-30T15:12:27Z</dcterms:modified>
</cp:coreProperties>
</file>